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2925" windowWidth="15480" windowHeight="523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Sheet1!$B$13:$O$34</definedName>
  </definedNames>
  <calcPr calcId="145621"/>
</workbook>
</file>

<file path=xl/calcChain.xml><?xml version="1.0" encoding="utf-8"?>
<calcChain xmlns="http://schemas.openxmlformats.org/spreadsheetml/2006/main">
  <c r="O45" i="1" l="1"/>
  <c r="N45" i="1"/>
  <c r="N23" i="1"/>
  <c r="O23" i="1" s="1"/>
  <c r="N32" i="1"/>
  <c r="O32" i="1" s="1"/>
  <c r="O25" i="1"/>
  <c r="O61" i="1" l="1"/>
  <c r="N27" i="1"/>
  <c r="O27" i="1" s="1"/>
  <c r="O50" i="1" l="1"/>
  <c r="O36" i="1"/>
  <c r="O35" i="1"/>
  <c r="O20" i="1"/>
  <c r="O64" i="1"/>
  <c r="O14" i="1" l="1"/>
  <c r="O72" i="1"/>
  <c r="N76" i="1"/>
  <c r="O76" i="1" s="1"/>
  <c r="N75" i="1"/>
  <c r="O75" i="1" s="1"/>
  <c r="N74" i="1"/>
  <c r="O74" i="1" s="1"/>
  <c r="H50" i="1"/>
  <c r="N50" i="1" s="1"/>
  <c r="H29" i="1"/>
  <c r="N29" i="1" s="1"/>
  <c r="O29" i="1" s="1"/>
  <c r="H28" i="1"/>
  <c r="A53" i="1"/>
  <c r="A31" i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8" i="1"/>
  <c r="A49" i="1"/>
  <c r="H27" i="1"/>
  <c r="A14" i="1"/>
  <c r="A15" i="1"/>
  <c r="A16" i="1" s="1"/>
  <c r="A17" i="1" s="1"/>
  <c r="A18" i="1" s="1"/>
  <c r="A19" i="1" s="1"/>
  <c r="A20" i="1" s="1"/>
  <c r="A21" i="1" s="1"/>
  <c r="A22" i="1" s="1"/>
  <c r="A23" i="1" s="1"/>
  <c r="A26" i="1"/>
  <c r="A27" i="1"/>
  <c r="H67" i="1"/>
  <c r="N67" i="1"/>
  <c r="O67" i="1" s="1"/>
  <c r="H66" i="1"/>
  <c r="N66" i="1" s="1"/>
  <c r="H65" i="1"/>
  <c r="N65" i="1" s="1"/>
  <c r="O65" i="1" s="1"/>
  <c r="H64" i="1"/>
  <c r="N64" i="1"/>
  <c r="H63" i="1"/>
  <c r="N63" i="1"/>
  <c r="O63" i="1" s="1"/>
  <c r="H62" i="1"/>
  <c r="N62" i="1" s="1"/>
  <c r="O62" i="1" s="1"/>
  <c r="H61" i="1"/>
  <c r="N61" i="1"/>
  <c r="H60" i="1"/>
  <c r="N60" i="1"/>
  <c r="O60" i="1" s="1"/>
  <c r="H59" i="1"/>
  <c r="N59" i="1" s="1"/>
  <c r="H58" i="1"/>
  <c r="N58" i="1" s="1"/>
  <c r="O58" i="1" s="1"/>
  <c r="H57" i="1"/>
  <c r="N57" i="1"/>
  <c r="O57" i="1" s="1"/>
  <c r="H56" i="1"/>
  <c r="N56" i="1" s="1"/>
  <c r="O56" i="1" s="1"/>
  <c r="H55" i="1"/>
  <c r="N55" i="1"/>
  <c r="O55" i="1" s="1"/>
  <c r="H54" i="1"/>
  <c r="N54" i="1" s="1"/>
  <c r="H53" i="1"/>
  <c r="N53" i="1" s="1"/>
  <c r="O53" i="1" s="1"/>
  <c r="H47" i="1"/>
  <c r="N47" i="1"/>
  <c r="H46" i="1"/>
  <c r="N46" i="1"/>
  <c r="O46" i="1" s="1"/>
  <c r="H26" i="1"/>
  <c r="N26" i="1" s="1"/>
  <c r="O26" i="1" s="1"/>
  <c r="H44" i="1"/>
  <c r="N44" i="1"/>
  <c r="O44" i="1" s="1"/>
  <c r="H43" i="1"/>
  <c r="N43" i="1" s="1"/>
  <c r="O43" i="1" s="1"/>
  <c r="H42" i="1"/>
  <c r="N42" i="1"/>
  <c r="H41" i="1"/>
  <c r="N41" i="1"/>
  <c r="H40" i="1"/>
  <c r="N40" i="1"/>
  <c r="O40" i="1" s="1"/>
  <c r="H39" i="1"/>
  <c r="N39" i="1" s="1"/>
  <c r="O39" i="1" s="1"/>
  <c r="H38" i="1"/>
  <c r="N38" i="1"/>
  <c r="H37" i="1"/>
  <c r="N37" i="1"/>
  <c r="O37" i="1" s="1"/>
  <c r="H36" i="1"/>
  <c r="N36" i="1" s="1"/>
  <c r="H35" i="1"/>
  <c r="N35" i="1" s="1"/>
  <c r="H34" i="1"/>
  <c r="N34" i="1" s="1"/>
  <c r="H33" i="1"/>
  <c r="N33" i="1" s="1"/>
  <c r="H32" i="1"/>
  <c r="H31" i="1"/>
  <c r="N31" i="1" s="1"/>
  <c r="H25" i="1"/>
  <c r="N25" i="1" s="1"/>
  <c r="H51" i="1"/>
  <c r="N51" i="1" s="1"/>
  <c r="O51" i="1" s="1"/>
  <c r="H49" i="1"/>
  <c r="N49" i="1"/>
  <c r="O49" i="1" s="1"/>
  <c r="H24" i="1"/>
  <c r="N24" i="1" s="1"/>
  <c r="H70" i="1"/>
  <c r="N70" i="1" s="1"/>
  <c r="O70" i="1" s="1"/>
  <c r="H69" i="1"/>
  <c r="N69" i="1"/>
  <c r="O69" i="1" s="1"/>
  <c r="H23" i="1"/>
  <c r="H22" i="1"/>
  <c r="N22" i="1" s="1"/>
  <c r="O22" i="1" s="1"/>
  <c r="H48" i="1"/>
  <c r="N48" i="1"/>
  <c r="O48" i="1" s="1"/>
  <c r="H21" i="1"/>
  <c r="N21" i="1" s="1"/>
  <c r="O21" i="1" s="1"/>
  <c r="H20" i="1"/>
  <c r="N20" i="1" s="1"/>
  <c r="H45" i="1"/>
  <c r="H19" i="1"/>
  <c r="N19" i="1" s="1"/>
  <c r="H18" i="1"/>
  <c r="N18" i="1" s="1"/>
  <c r="O18" i="1" s="1"/>
  <c r="H17" i="1"/>
  <c r="N17" i="1"/>
  <c r="O17" i="1" s="1"/>
  <c r="H16" i="1"/>
  <c r="N16" i="1" s="1"/>
  <c r="O16" i="1" s="1"/>
  <c r="H15" i="1"/>
  <c r="N15" i="1" s="1"/>
  <c r="O15" i="1" s="1"/>
  <c r="H68" i="1"/>
  <c r="N68" i="1"/>
  <c r="O68" i="1" s="1"/>
  <c r="H14" i="1"/>
  <c r="N14" i="1"/>
  <c r="H13" i="1"/>
  <c r="N13" i="1"/>
  <c r="O13" i="1" s="1"/>
  <c r="N10" i="1"/>
  <c r="O10" i="1" s="1"/>
  <c r="A54" i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8" i="1"/>
  <c r="A69" i="1"/>
  <c r="A70" i="1" s="1"/>
</calcChain>
</file>

<file path=xl/sharedStrings.xml><?xml version="1.0" encoding="utf-8"?>
<sst xmlns="http://schemas.openxmlformats.org/spreadsheetml/2006/main" count="287" uniqueCount="167">
  <si>
    <t>ЗАПИСНИК О ОДРЖАНОМ ИСПИТУ</t>
  </si>
  <si>
    <t>Статус</t>
  </si>
  <si>
    <t>Укупно поена</t>
  </si>
  <si>
    <t>Коначна оцјена</t>
  </si>
  <si>
    <t>Поена</t>
  </si>
  <si>
    <t>Датум</t>
  </si>
  <si>
    <t>С</t>
  </si>
  <si>
    <r>
      <t xml:space="preserve">Наставник: </t>
    </r>
    <r>
      <rPr>
        <u/>
        <sz val="10"/>
        <rFont val="Arial"/>
        <family val="2"/>
      </rPr>
      <t>проф. др Миленко Станковић</t>
    </r>
  </si>
  <si>
    <t>Презиме и име</t>
  </si>
  <si>
    <t>Бр.пријаве</t>
  </si>
  <si>
    <t>Бр.индекса</t>
  </si>
  <si>
    <t>оцјена</t>
  </si>
  <si>
    <t>Графички рад 55</t>
  </si>
  <si>
    <t>Завршни испит 10</t>
  </si>
  <si>
    <t>Благојевић М. Дејан</t>
  </si>
  <si>
    <t xml:space="preserve">Бужанин Р. Богдан    </t>
  </si>
  <si>
    <t>Лукач Д. Славиша</t>
  </si>
  <si>
    <t>Милановић В. Владана</t>
  </si>
  <si>
    <t>Секуловић Д. Ђорђе</t>
  </si>
  <si>
    <t>Скоко Д. Арсеније</t>
  </si>
  <si>
    <t>Тешановић Ж. Милан</t>
  </si>
  <si>
    <t>34/13</t>
  </si>
  <si>
    <t>48/13</t>
  </si>
  <si>
    <t>40/13</t>
  </si>
  <si>
    <t>О</t>
  </si>
  <si>
    <t>54/13</t>
  </si>
  <si>
    <t>37/13</t>
  </si>
  <si>
    <t>44/13</t>
  </si>
  <si>
    <t>43/12</t>
  </si>
  <si>
    <t>Архитектонско-грађевинско-геодетски  факултет</t>
  </si>
  <si>
    <t xml:space="preserve"> Пројектантски посупак 25</t>
  </si>
  <si>
    <t>Борић Р. Милица</t>
  </si>
  <si>
    <t>Васиљевић Б. Живко</t>
  </si>
  <si>
    <t>Вишекруна М. Маја</t>
  </si>
  <si>
    <t>Даниловић Д. Нада</t>
  </si>
  <si>
    <t>Илишковић Г. Стефан</t>
  </si>
  <si>
    <t>Кесар Р. Јована</t>
  </si>
  <si>
    <t>Кнежевић Ивона</t>
  </si>
  <si>
    <t>Лакић Б. Сара</t>
  </si>
  <si>
    <t>Пећанац С. Јована</t>
  </si>
  <si>
    <t>Тица М. Биљана</t>
  </si>
  <si>
    <t>Матијевић Драгана</t>
  </si>
  <si>
    <t>10/14</t>
  </si>
  <si>
    <t>03/14</t>
  </si>
  <si>
    <t>17/14</t>
  </si>
  <si>
    <t>05/14</t>
  </si>
  <si>
    <t>01/14</t>
  </si>
  <si>
    <t>37/14</t>
  </si>
  <si>
    <t>26/13</t>
  </si>
  <si>
    <t>30/13</t>
  </si>
  <si>
    <t>43/14</t>
  </si>
  <si>
    <t>21/14</t>
  </si>
  <si>
    <t>Касиповић Д. Јована</t>
  </si>
  <si>
    <t>Лиздек Д. Наташа</t>
  </si>
  <si>
    <t>Малешевић Г. Горан</t>
  </si>
  <si>
    <t>Малић В. Силвија</t>
  </si>
  <si>
    <t>Марковић Ж.Јелена</t>
  </si>
  <si>
    <t>Марковић С. Данијел</t>
  </si>
  <si>
    <t>Милекић Г. Гордана</t>
  </si>
  <si>
    <t>Миловановић М.Јована</t>
  </si>
  <si>
    <t>Нишић Љ.Весна</t>
  </si>
  <si>
    <t>Папаз М. Дајана</t>
  </si>
  <si>
    <t>28/14</t>
  </si>
  <si>
    <t>14/14</t>
  </si>
  <si>
    <t>26/14</t>
  </si>
  <si>
    <t>29/14</t>
  </si>
  <si>
    <t>25/14</t>
  </si>
  <si>
    <t>27/14</t>
  </si>
  <si>
    <t>09/14</t>
  </si>
  <si>
    <t>19/14</t>
  </si>
  <si>
    <t>12/14</t>
  </si>
  <si>
    <t>11/14</t>
  </si>
  <si>
    <t>Братић В.Теодора</t>
  </si>
  <si>
    <t>Ђурић Д. Тина</t>
  </si>
  <si>
    <t>Јелисијевић З. Ана</t>
  </si>
  <si>
    <t>Петровић З.Биљана</t>
  </si>
  <si>
    <t>Поповић Д. Горан</t>
  </si>
  <si>
    <t>Ристић Д. Стефан</t>
  </si>
  <si>
    <t>Родић Р. Наташа</t>
  </si>
  <si>
    <t>Стојиљковић Бојан</t>
  </si>
  <si>
    <t>Ћетојевић М. Јелена</t>
  </si>
  <si>
    <t>Ћулибрк З. Илија</t>
  </si>
  <si>
    <t>Фалаџић С. Иван</t>
  </si>
  <si>
    <t>Цвијовић С. Николина</t>
  </si>
  <si>
    <t>Чубрило Б. Григорије</t>
  </si>
  <si>
    <t>Шупић М.Николина</t>
  </si>
  <si>
    <t>08/14</t>
  </si>
  <si>
    <t>38/14</t>
  </si>
  <si>
    <t>40/14</t>
  </si>
  <si>
    <t>06/14</t>
  </si>
  <si>
    <t>35/14</t>
  </si>
  <si>
    <t>36/14</t>
  </si>
  <si>
    <t>20/14</t>
  </si>
  <si>
    <t>43/13</t>
  </si>
  <si>
    <t>30/14</t>
  </si>
  <si>
    <t>34/14</t>
  </si>
  <si>
    <t>18/14</t>
  </si>
  <si>
    <t>33/14</t>
  </si>
  <si>
    <t>22/14</t>
  </si>
  <si>
    <t>9/10</t>
  </si>
  <si>
    <t>8+</t>
  </si>
  <si>
    <t>9+</t>
  </si>
  <si>
    <t>7+</t>
  </si>
  <si>
    <t>8-</t>
  </si>
  <si>
    <t>7</t>
  </si>
  <si>
    <t>6-</t>
  </si>
  <si>
    <t>8/9</t>
  </si>
  <si>
    <t>8/7</t>
  </si>
  <si>
    <t>7/8</t>
  </si>
  <si>
    <t>6/5</t>
  </si>
  <si>
    <t>7/6</t>
  </si>
  <si>
    <t>8</t>
  </si>
  <si>
    <t>7.5</t>
  </si>
  <si>
    <t xml:space="preserve"> Aктивност/АУ анализе и Модел 10</t>
  </si>
  <si>
    <t>67/11</t>
  </si>
  <si>
    <t>03/13</t>
  </si>
  <si>
    <t>Јањић Јована</t>
  </si>
  <si>
    <t>02/13</t>
  </si>
  <si>
    <t>Раилић Јована</t>
  </si>
  <si>
    <t>19/13</t>
  </si>
  <si>
    <t>Јевтовић Ања</t>
  </si>
  <si>
    <t>10/12</t>
  </si>
  <si>
    <t>Рикало Миљана</t>
  </si>
  <si>
    <t>35/13</t>
  </si>
  <si>
    <t>Јотић Славица</t>
  </si>
  <si>
    <t>22/13</t>
  </si>
  <si>
    <t>Карановић Бобан</t>
  </si>
  <si>
    <t>05/13</t>
  </si>
  <si>
    <t>Боснић Ирена</t>
  </si>
  <si>
    <t>15/11</t>
  </si>
  <si>
    <t>Шкорић Бранка</t>
  </si>
  <si>
    <t>39/12</t>
  </si>
  <si>
    <t>Милиновић Дајана</t>
  </si>
  <si>
    <t>33/13</t>
  </si>
  <si>
    <t>Лакић Срђан</t>
  </si>
  <si>
    <t>10/13</t>
  </si>
  <si>
    <t>Марић Милан</t>
  </si>
  <si>
    <t>12/13</t>
  </si>
  <si>
    <t>Премасунац Дарија</t>
  </si>
  <si>
    <t>07/13</t>
  </si>
  <si>
    <t>Млађеновић Александра</t>
  </si>
  <si>
    <t>21/13</t>
  </si>
  <si>
    <t>Ињац Славица</t>
  </si>
  <si>
    <t>9</t>
  </si>
  <si>
    <t>Предмет: Архитектонско пројектовање 4</t>
  </si>
  <si>
    <t>6</t>
  </si>
  <si>
    <t>6+</t>
  </si>
  <si>
    <t>5</t>
  </si>
  <si>
    <t>9/8</t>
  </si>
  <si>
    <t>6/7</t>
  </si>
  <si>
    <t>није</t>
  </si>
  <si>
    <t>10/9</t>
  </si>
  <si>
    <t>7,5</t>
  </si>
  <si>
    <t>5/6</t>
  </si>
  <si>
    <t>09.7.2016.</t>
  </si>
  <si>
    <t xml:space="preserve">Коллоквијум/каталог 5, концепт10, прелиминарна 10 </t>
  </si>
  <si>
    <t>01.9.2016.</t>
  </si>
  <si>
    <t>Војновић Немања</t>
  </si>
  <si>
    <t>70/10</t>
  </si>
  <si>
    <t>2. пут</t>
  </si>
  <si>
    <t>АП4</t>
  </si>
  <si>
    <t>АП3</t>
  </si>
  <si>
    <t>Даниловић Нада</t>
  </si>
  <si>
    <t>Илишковић Стефан</t>
  </si>
  <si>
    <t>Датум завршног испита: 15.09.2016.</t>
  </si>
  <si>
    <t>15.9.2016.</t>
  </si>
  <si>
    <t>22.9.2016.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</si>
</sst>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u/>
      <sz val="10"/>
      <name val="Arial"/>
      <family val="2"/>
    </font>
    <font>
      <sz val="8"/>
      <name val="Calibri"/>
      <family val="2"/>
    </font>
    <font>
      <sz val="9"/>
      <name val="Arial"/>
      <family val="2"/>
      <charset val="204"/>
    </font>
    <font>
      <sz val="11"/>
      <name val="Calibri"/>
      <family val="2"/>
    </font>
    <font>
      <sz val="12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9"/>
      <name val="Arial"/>
      <family val="2"/>
      <charset val="204"/>
    </font>
    <font>
      <b/>
      <sz val="11"/>
      <name val="Calibri"/>
      <family val="2"/>
    </font>
    <font>
      <sz val="10"/>
      <color theme="0" tint="-0.34998626667073579"/>
      <name val="Arial Narrow"/>
      <family val="2"/>
    </font>
    <font>
      <sz val="10"/>
      <color theme="1"/>
      <name val="Arial Narrow"/>
      <family val="2"/>
    </font>
    <font>
      <sz val="10"/>
      <color theme="1" tint="0.249977111117893"/>
      <name val="Arial Narrow"/>
      <family val="2"/>
    </font>
    <font>
      <sz val="10"/>
      <color theme="9" tint="-0.249977111117893"/>
      <name val="Arial Narrow"/>
      <family val="2"/>
    </font>
    <font>
      <b/>
      <sz val="10"/>
      <color rgb="FFFF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1">
    <xf numFmtId="0" fontId="0" fillId="0" borderId="0" xfId="0"/>
    <xf numFmtId="0" fontId="6" fillId="0" borderId="0" xfId="1" applyFont="1" applyFill="1" applyBorder="1" applyAlignment="1">
      <alignment vertical="center"/>
    </xf>
    <xf numFmtId="0" fontId="7" fillId="0" borderId="0" xfId="0" applyFont="1" applyFill="1" applyBorder="1"/>
    <xf numFmtId="49" fontId="6" fillId="0" borderId="0" xfId="1" applyNumberFormat="1" applyFont="1" applyFill="1" applyBorder="1" applyAlignment="1">
      <alignment vertical="center"/>
    </xf>
    <xf numFmtId="0" fontId="2" fillId="0" borderId="0" xfId="1" applyFont="1" applyFill="1" applyAlignment="1"/>
    <xf numFmtId="0" fontId="7" fillId="0" borderId="0" xfId="0" applyFont="1" applyFill="1"/>
    <xf numFmtId="49" fontId="7" fillId="0" borderId="0" xfId="0" applyNumberFormat="1" applyFont="1" applyFill="1"/>
    <xf numFmtId="0" fontId="3" fillId="0" borderId="0" xfId="1" applyFont="1" applyFill="1" applyBorder="1"/>
    <xf numFmtId="49" fontId="8" fillId="0" borderId="0" xfId="1" applyNumberFormat="1" applyFont="1" applyFill="1" applyAlignment="1"/>
    <xf numFmtId="49" fontId="9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/>
    </xf>
    <xf numFmtId="49" fontId="9" fillId="0" borderId="1" xfId="1" applyNumberFormat="1" applyFont="1" applyFill="1" applyBorder="1" applyAlignment="1" applyProtection="1">
      <alignment horizontal="center" vertical="center" wrapText="1"/>
    </xf>
    <xf numFmtId="0" fontId="9" fillId="0" borderId="1" xfId="1" applyNumberFormat="1" applyFont="1" applyFill="1" applyBorder="1" applyAlignment="1" applyProtection="1">
      <alignment horizontal="center" vertical="center" wrapText="1"/>
    </xf>
    <xf numFmtId="2" fontId="10" fillId="0" borderId="1" xfId="1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center" vertical="center" textRotation="90" wrapText="1"/>
    </xf>
    <xf numFmtId="0" fontId="10" fillId="0" borderId="1" xfId="1" applyFont="1" applyFill="1" applyBorder="1" applyAlignment="1">
      <alignment horizontal="center" vertical="center" textRotation="90" wrapText="1"/>
    </xf>
    <xf numFmtId="2" fontId="9" fillId="0" borderId="1" xfId="1" applyNumberFormat="1" applyFont="1" applyFill="1" applyBorder="1" applyAlignment="1">
      <alignment horizontal="center" vertical="center" wrapText="1"/>
    </xf>
    <xf numFmtId="0" fontId="1" fillId="0" borderId="0" xfId="1" applyFont="1" applyFill="1" applyAlignment="1">
      <alignment horizontal="center"/>
    </xf>
    <xf numFmtId="0" fontId="1" fillId="0" borderId="0" xfId="1" applyFont="1" applyFill="1"/>
    <xf numFmtId="49" fontId="1" fillId="0" borderId="0" xfId="1" applyNumberFormat="1" applyFont="1" applyFill="1" applyBorder="1"/>
    <xf numFmtId="0" fontId="1" fillId="0" borderId="0" xfId="1" applyFont="1" applyFill="1" applyBorder="1"/>
    <xf numFmtId="0" fontId="9" fillId="0" borderId="2" xfId="1" applyFont="1" applyFill="1" applyBorder="1" applyAlignment="1">
      <alignment vertical="center" wrapText="1"/>
    </xf>
    <xf numFmtId="0" fontId="9" fillId="0" borderId="3" xfId="1" applyFont="1" applyFill="1" applyBorder="1" applyAlignment="1">
      <alignment vertical="center" wrapText="1"/>
    </xf>
    <xf numFmtId="0" fontId="9" fillId="0" borderId="1" xfId="0" applyFont="1" applyFill="1" applyBorder="1"/>
    <xf numFmtId="49" fontId="9" fillId="0" borderId="1" xfId="0" applyNumberFormat="1" applyFont="1" applyFill="1" applyBorder="1" applyAlignment="1">
      <alignment horizontal="center"/>
    </xf>
    <xf numFmtId="2" fontId="14" fillId="0" borderId="1" xfId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7" fillId="0" borderId="1" xfId="0" applyFont="1" applyFill="1" applyBorder="1"/>
    <xf numFmtId="0" fontId="9" fillId="0" borderId="1" xfId="0" applyFont="1" applyFill="1" applyBorder="1" applyAlignment="1">
      <alignment horizontal="left" vertical="center"/>
    </xf>
    <xf numFmtId="2" fontId="15" fillId="0" borderId="1" xfId="1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textRotation="90" wrapText="1"/>
    </xf>
    <xf numFmtId="49" fontId="16" fillId="0" borderId="1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Fill="1" applyBorder="1"/>
    <xf numFmtId="49" fontId="17" fillId="0" borderId="1" xfId="0" applyNumberFormat="1" applyFont="1" applyFill="1" applyBorder="1" applyAlignment="1">
      <alignment horizontal="center"/>
    </xf>
    <xf numFmtId="0" fontId="11" fillId="0" borderId="0" xfId="1" applyFont="1" applyFill="1" applyBorder="1"/>
    <xf numFmtId="0" fontId="12" fillId="0" borderId="0" xfId="1" applyFont="1" applyFill="1" applyBorder="1" applyAlignment="1">
      <alignment vertical="center"/>
    </xf>
    <xf numFmtId="0" fontId="13" fillId="0" borderId="0" xfId="0" applyFont="1" applyFill="1"/>
    <xf numFmtId="0" fontId="10" fillId="0" borderId="2" xfId="1" applyFont="1" applyFill="1" applyBorder="1" applyAlignment="1">
      <alignment vertical="center" wrapText="1"/>
    </xf>
    <xf numFmtId="0" fontId="12" fillId="0" borderId="0" xfId="1" applyFont="1" applyFill="1" applyBorder="1" applyAlignment="1">
      <alignment horizontal="left" vertical="center"/>
    </xf>
    <xf numFmtId="0" fontId="10" fillId="0" borderId="1" xfId="1" applyFont="1" applyFill="1" applyBorder="1" applyAlignment="1">
      <alignment vertical="center" textRotation="90" wrapText="1"/>
    </xf>
    <xf numFmtId="49" fontId="18" fillId="0" borderId="1" xfId="0" applyNumberFormat="1" applyFont="1" applyFill="1" applyBorder="1" applyAlignment="1">
      <alignment horizontal="center" vertical="center" wrapText="1"/>
    </xf>
    <xf numFmtId="2" fontId="15" fillId="0" borderId="0" xfId="1" applyNumberFormat="1" applyFont="1" applyFill="1" applyBorder="1" applyAlignment="1">
      <alignment horizontal="center" vertical="center" wrapText="1"/>
    </xf>
    <xf numFmtId="2" fontId="9" fillId="0" borderId="0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right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/>
    </xf>
    <xf numFmtId="49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49" fontId="10" fillId="0" borderId="1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left" vertical="center"/>
    </xf>
    <xf numFmtId="49" fontId="9" fillId="0" borderId="1" xfId="0" applyNumberFormat="1" applyFont="1" applyFill="1" applyBorder="1" applyAlignment="1">
      <alignment horizontal="center" vertical="center"/>
    </xf>
    <xf numFmtId="17" fontId="9" fillId="0" borderId="1" xfId="0" applyNumberFormat="1" applyFont="1" applyFill="1" applyBorder="1"/>
    <xf numFmtId="0" fontId="7" fillId="0" borderId="5" xfId="0" applyFont="1" applyFill="1" applyBorder="1"/>
    <xf numFmtId="0" fontId="7" fillId="0" borderId="6" xfId="0" applyFont="1" applyFill="1" applyBorder="1"/>
    <xf numFmtId="49" fontId="7" fillId="0" borderId="6" xfId="0" applyNumberFormat="1" applyFont="1" applyFill="1" applyBorder="1"/>
    <xf numFmtId="0" fontId="13" fillId="0" borderId="6" xfId="0" applyFont="1" applyFill="1" applyBorder="1"/>
    <xf numFmtId="2" fontId="15" fillId="0" borderId="7" xfId="1" applyNumberFormat="1" applyFont="1" applyFill="1" applyBorder="1" applyAlignment="1">
      <alignment horizontal="center" vertical="center" wrapText="1"/>
    </xf>
    <xf numFmtId="2" fontId="9" fillId="0" borderId="7" xfId="1" applyNumberFormat="1" applyFont="1" applyFill="1" applyBorder="1" applyAlignment="1">
      <alignment horizontal="center" vertical="center" wrapText="1"/>
    </xf>
    <xf numFmtId="2" fontId="10" fillId="0" borderId="7" xfId="1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0" fontId="7" fillId="2" borderId="0" xfId="0" applyFont="1" applyFill="1"/>
    <xf numFmtId="49" fontId="9" fillId="2" borderId="1" xfId="1" applyNumberFormat="1" applyFont="1" applyFill="1" applyBorder="1" applyAlignment="1" applyProtection="1">
      <alignment horizontal="center" vertical="center" wrapText="1"/>
    </xf>
    <xf numFmtId="0" fontId="9" fillId="2" borderId="1" xfId="1" applyNumberFormat="1" applyFont="1" applyFill="1" applyBorder="1" applyAlignment="1" applyProtection="1">
      <alignment horizontal="center" vertical="center" wrapText="1"/>
    </xf>
    <xf numFmtId="49" fontId="9" fillId="2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vertical="center"/>
    </xf>
    <xf numFmtId="2" fontId="9" fillId="2" borderId="1" xfId="1" applyNumberFormat="1" applyFont="1" applyFill="1" applyBorder="1" applyAlignment="1">
      <alignment horizontal="center" vertical="center" wrapText="1"/>
    </xf>
    <xf numFmtId="2" fontId="10" fillId="2" borderId="1" xfId="1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2" fontId="15" fillId="3" borderId="1" xfId="1" applyNumberFormat="1" applyFont="1" applyFill="1" applyBorder="1" applyAlignment="1">
      <alignment horizontal="center" vertical="center" wrapText="1"/>
    </xf>
    <xf numFmtId="2" fontId="9" fillId="3" borderId="1" xfId="1" applyNumberFormat="1" applyFont="1" applyFill="1" applyBorder="1" applyAlignment="1">
      <alignment horizontal="center" vertical="center" wrapText="1"/>
    </xf>
    <xf numFmtId="2" fontId="10" fillId="3" borderId="1" xfId="1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3" fillId="0" borderId="0" xfId="1" applyFont="1" applyFill="1" applyAlignment="1">
      <alignment horizontal="right" vertical="center" wrapText="1"/>
    </xf>
    <xf numFmtId="0" fontId="3" fillId="0" borderId="0" xfId="1" applyFont="1" applyFill="1" applyBorder="1" applyAlignment="1">
      <alignment horizontal="right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/>
    </xf>
    <xf numFmtId="0" fontId="9" fillId="0" borderId="1" xfId="1" applyFont="1" applyFill="1" applyBorder="1" applyAlignment="1">
      <alignment horizontal="left" vertical="center" wrapText="1"/>
    </xf>
    <xf numFmtId="0" fontId="10" fillId="0" borderId="2" xfId="1" applyFont="1" applyFill="1" applyBorder="1" applyAlignment="1">
      <alignment horizontal="left" vertical="center" wrapText="1"/>
    </xf>
    <xf numFmtId="0" fontId="10" fillId="0" borderId="3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left" vertical="center"/>
    </xf>
    <xf numFmtId="0" fontId="3" fillId="0" borderId="0" xfId="1" applyFont="1" applyFill="1" applyAlignment="1">
      <alignment horizontal="left"/>
    </xf>
    <xf numFmtId="2" fontId="15" fillId="4" borderId="1" xfId="1" applyNumberFormat="1" applyFont="1" applyFill="1" applyBorder="1" applyAlignment="1">
      <alignment horizontal="center" vertical="center" wrapText="1"/>
    </xf>
    <xf numFmtId="2" fontId="9" fillId="4" borderId="1" xfId="1" applyNumberFormat="1" applyFont="1" applyFill="1" applyBorder="1" applyAlignment="1">
      <alignment horizontal="center" vertical="center" wrapText="1"/>
    </xf>
    <xf numFmtId="2" fontId="10" fillId="4" borderId="1" xfId="1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6"/>
  <sheetViews>
    <sheetView tabSelected="1" topLeftCell="A22" zoomScaleNormal="100" workbookViewId="0">
      <selection activeCell="S37" sqref="S37"/>
    </sheetView>
  </sheetViews>
  <sheetFormatPr defaultRowHeight="5.65" customHeight="1" x14ac:dyDescent="0.25"/>
  <cols>
    <col min="1" max="1" width="6.85546875" style="5" customWidth="1"/>
    <col min="2" max="2" width="4.28515625" style="5" customWidth="1"/>
    <col min="3" max="3" width="3.5703125" style="5" customWidth="1"/>
    <col min="4" max="4" width="5.42578125" style="5" customWidth="1"/>
    <col min="5" max="5" width="20.7109375" style="5" customWidth="1"/>
    <col min="6" max="6" width="6.85546875" style="5" customWidth="1"/>
    <col min="7" max="7" width="18.5703125" style="5" customWidth="1"/>
    <col min="8" max="8" width="6.85546875" style="6" customWidth="1"/>
    <col min="9" max="9" width="4.28515625" style="39" customWidth="1"/>
    <col min="10" max="10" width="5.85546875" style="39" customWidth="1"/>
    <col min="11" max="11" width="9.42578125" style="5" customWidth="1"/>
    <col min="12" max="12" width="5.42578125" style="5" customWidth="1"/>
    <col min="13" max="13" width="10" style="5" customWidth="1"/>
    <col min="14" max="14" width="6.28515625" style="5" customWidth="1"/>
    <col min="15" max="15" width="20.7109375" style="5" customWidth="1"/>
    <col min="16" max="16" width="6.7109375" style="5" customWidth="1"/>
    <col min="17" max="16384" width="9.140625" style="5"/>
  </cols>
  <sheetData>
    <row r="1" spans="1:16" ht="15" x14ac:dyDescent="0.25">
      <c r="B1" s="18"/>
      <c r="C1" s="18"/>
      <c r="D1" s="18"/>
      <c r="E1" s="18"/>
      <c r="F1" s="19"/>
      <c r="G1" s="19"/>
      <c r="H1" s="20"/>
      <c r="I1" s="37"/>
      <c r="J1" s="37"/>
      <c r="K1" s="77" t="s">
        <v>144</v>
      </c>
      <c r="L1" s="77"/>
      <c r="M1" s="77"/>
      <c r="N1" s="77"/>
      <c r="O1" s="77"/>
      <c r="P1" s="19"/>
    </row>
    <row r="2" spans="1:16" ht="15" x14ac:dyDescent="0.25">
      <c r="B2" s="18"/>
      <c r="C2" s="85" t="s">
        <v>29</v>
      </c>
      <c r="D2" s="85"/>
      <c r="E2" s="85"/>
      <c r="F2" s="85"/>
      <c r="G2" s="85"/>
      <c r="H2" s="85"/>
      <c r="I2" s="41"/>
      <c r="J2" s="38"/>
      <c r="K2" s="77" t="s">
        <v>7</v>
      </c>
      <c r="L2" s="77"/>
      <c r="M2" s="77"/>
      <c r="N2" s="77"/>
      <c r="O2" s="77"/>
    </row>
    <row r="3" spans="1:16" ht="14.25" customHeight="1" x14ac:dyDescent="0.25">
      <c r="B3" s="86"/>
      <c r="C3" s="86"/>
      <c r="D3" s="86"/>
      <c r="E3" s="86"/>
      <c r="F3" s="1"/>
      <c r="G3" s="1"/>
      <c r="H3" s="3"/>
      <c r="I3" s="38"/>
      <c r="J3" s="37"/>
      <c r="K3" s="78" t="s">
        <v>164</v>
      </c>
      <c r="L3" s="78"/>
      <c r="M3" s="78"/>
      <c r="N3" s="78"/>
      <c r="O3" s="78"/>
    </row>
    <row r="4" spans="1:16" ht="15" customHeight="1" x14ac:dyDescent="0.25">
      <c r="B4" s="18"/>
      <c r="C4" s="18"/>
      <c r="D4" s="18"/>
      <c r="E4" s="18"/>
      <c r="F4" s="7"/>
      <c r="G4" s="7"/>
      <c r="H4" s="20"/>
      <c r="I4" s="37"/>
      <c r="J4" s="37"/>
      <c r="K4" s="21"/>
      <c r="L4" s="48"/>
      <c r="M4" s="48"/>
      <c r="N4" s="48"/>
      <c r="O4" s="48"/>
    </row>
    <row r="5" spans="1:16" ht="22.5" customHeight="1" x14ac:dyDescent="0.25">
      <c r="B5" s="18"/>
      <c r="C5" s="18"/>
      <c r="D5" s="18"/>
      <c r="E5" s="81" t="s">
        <v>0</v>
      </c>
      <c r="F5" s="81"/>
      <c r="G5" s="81"/>
      <c r="H5" s="81"/>
      <c r="I5" s="81"/>
      <c r="J5" s="81"/>
      <c r="K5" s="81"/>
      <c r="L5" s="4"/>
      <c r="M5" s="4"/>
      <c r="N5" s="19"/>
      <c r="O5" s="19"/>
      <c r="P5" s="19"/>
    </row>
    <row r="6" spans="1:16" ht="4.5" customHeight="1" x14ac:dyDescent="0.25">
      <c r="B6" s="19"/>
      <c r="C6" s="19"/>
      <c r="D6" s="19"/>
      <c r="E6" s="19"/>
      <c r="F6" s="4"/>
      <c r="G6" s="4"/>
      <c r="H6" s="8"/>
      <c r="I6" s="4"/>
      <c r="J6" s="4"/>
      <c r="K6" s="4"/>
      <c r="L6" s="50"/>
      <c r="M6" s="4"/>
      <c r="N6" s="19"/>
      <c r="O6" s="19"/>
      <c r="P6" s="19"/>
    </row>
    <row r="7" spans="1:16" ht="11.25" customHeight="1" x14ac:dyDescent="0.25"/>
    <row r="8" spans="1:16" ht="90.75" customHeight="1" x14ac:dyDescent="0.25">
      <c r="B8" s="80" t="s">
        <v>1</v>
      </c>
      <c r="C8" s="82" t="s">
        <v>9</v>
      </c>
      <c r="D8" s="80" t="s">
        <v>10</v>
      </c>
      <c r="E8" s="82" t="s">
        <v>8</v>
      </c>
      <c r="F8" s="16" t="s">
        <v>113</v>
      </c>
      <c r="G8" s="32" t="s">
        <v>155</v>
      </c>
      <c r="H8" s="15" t="s">
        <v>30</v>
      </c>
      <c r="I8" s="79" t="s">
        <v>12</v>
      </c>
      <c r="J8" s="79"/>
      <c r="K8" s="79"/>
      <c r="L8" s="79" t="s">
        <v>13</v>
      </c>
      <c r="M8" s="79"/>
      <c r="N8" s="80" t="s">
        <v>2</v>
      </c>
      <c r="O8" s="80" t="s">
        <v>3</v>
      </c>
    </row>
    <row r="9" spans="1:16" ht="41.25" customHeight="1" x14ac:dyDescent="0.25">
      <c r="B9" s="80"/>
      <c r="C9" s="82"/>
      <c r="D9" s="80"/>
      <c r="E9" s="82"/>
      <c r="F9" s="14" t="s">
        <v>4</v>
      </c>
      <c r="G9" s="14" t="s">
        <v>4</v>
      </c>
      <c r="H9" s="14" t="s">
        <v>4</v>
      </c>
      <c r="I9" s="42" t="s">
        <v>11</v>
      </c>
      <c r="J9" s="49" t="s">
        <v>4</v>
      </c>
      <c r="K9" s="46" t="s">
        <v>5</v>
      </c>
      <c r="L9" s="46" t="s">
        <v>4</v>
      </c>
      <c r="M9" s="46" t="s">
        <v>5</v>
      </c>
      <c r="N9" s="80"/>
      <c r="O9" s="80"/>
    </row>
    <row r="10" spans="1:16" ht="15" customHeight="1" x14ac:dyDescent="0.25">
      <c r="B10" s="46"/>
      <c r="C10" s="47"/>
      <c r="D10" s="46"/>
      <c r="E10" s="47"/>
      <c r="F10" s="13">
        <v>10</v>
      </c>
      <c r="G10" s="17">
        <v>25</v>
      </c>
      <c r="H10" s="13">
        <v>25</v>
      </c>
      <c r="I10" s="42"/>
      <c r="J10" s="13">
        <v>55</v>
      </c>
      <c r="K10" s="46"/>
      <c r="L10" s="13">
        <v>10</v>
      </c>
      <c r="M10" s="46"/>
      <c r="N10" s="13">
        <f>SUM(F10,H10,J10,L10)</f>
        <v>100</v>
      </c>
      <c r="O10" s="10" t="str">
        <f>IF(N10&gt;90.9,"10/A (изузетан одличан)",IF(N10&gt;80.9,"9/Б (одличан)",IF(N10&gt;70.9,"8/Ц (врло добар)",IF(N10&gt;60.9,"7/Д (добар)",IF(N10&gt;50.9,"6/Е (довољан)","5/Ф (није положио)")))))</f>
        <v>10/A (изузетан одличан)</v>
      </c>
    </row>
    <row r="11" spans="1:16" ht="15" customHeight="1" x14ac:dyDescent="0.25">
      <c r="B11" s="22"/>
      <c r="C11" s="22"/>
      <c r="D11" s="22"/>
      <c r="E11" s="22"/>
      <c r="F11" s="22"/>
      <c r="G11" s="22"/>
      <c r="H11" s="22"/>
      <c r="I11" s="40"/>
      <c r="J11" s="40"/>
      <c r="K11" s="22"/>
      <c r="L11" s="22"/>
      <c r="M11" s="22"/>
      <c r="N11" s="22"/>
      <c r="O11" s="23"/>
    </row>
    <row r="12" spans="1:16" ht="15" customHeight="1" x14ac:dyDescent="0.25">
      <c r="B12" s="83"/>
      <c r="C12" s="83"/>
      <c r="D12" s="83"/>
      <c r="E12" s="83"/>
      <c r="F12" s="22"/>
      <c r="G12" s="22"/>
      <c r="H12" s="22"/>
      <c r="I12" s="40"/>
      <c r="J12" s="40"/>
      <c r="K12" s="22"/>
      <c r="L12" s="22"/>
      <c r="M12" s="22"/>
      <c r="N12" s="22"/>
      <c r="O12" s="23"/>
    </row>
    <row r="13" spans="1:16" ht="15" customHeight="1" x14ac:dyDescent="0.25">
      <c r="A13" s="5">
        <v>1</v>
      </c>
      <c r="B13" s="11" t="s">
        <v>6</v>
      </c>
      <c r="C13" s="12">
        <v>1</v>
      </c>
      <c r="D13" s="51" t="s">
        <v>42</v>
      </c>
      <c r="E13" s="52" t="s">
        <v>31</v>
      </c>
      <c r="F13" s="17">
        <v>10</v>
      </c>
      <c r="G13" s="17">
        <v>23</v>
      </c>
      <c r="H13" s="13">
        <f t="shared" ref="H13:H29" si="0">SUM(G13:G13)</f>
        <v>23</v>
      </c>
      <c r="I13" s="53" t="s">
        <v>101</v>
      </c>
      <c r="J13" s="13">
        <v>51</v>
      </c>
      <c r="K13" s="17"/>
      <c r="L13" s="30">
        <v>7.5</v>
      </c>
      <c r="M13" s="17" t="s">
        <v>154</v>
      </c>
      <c r="N13" s="13">
        <f t="shared" ref="N13:N27" si="1">SUM(F13,H13,J13,L13)</f>
        <v>91.5</v>
      </c>
      <c r="O13" s="10" t="str">
        <f t="shared" ref="O13:O18" si="2">IF(N13&gt;90.9,"10/A (изузетан одличан)",IF(N13&gt;80.9,"9/Б (одличан)",IF(N13&gt;70.9,"8/Ц (врло добар)",IF(N13&gt;60.9,"7/Д (добар)",IF(N13&gt;50.9,"6/Е (довољан)","5/Ф (није положио)")))))</f>
        <v>10/A (изузетан одличан)</v>
      </c>
    </row>
    <row r="14" spans="1:16" ht="15" customHeight="1" x14ac:dyDescent="0.25">
      <c r="A14" s="5">
        <f>SUM(A13 +1)</f>
        <v>2</v>
      </c>
      <c r="B14" s="11" t="s">
        <v>24</v>
      </c>
      <c r="C14" s="12">
        <v>1</v>
      </c>
      <c r="D14" s="9" t="s">
        <v>21</v>
      </c>
      <c r="E14" s="54" t="s">
        <v>14</v>
      </c>
      <c r="F14" s="17">
        <v>7</v>
      </c>
      <c r="G14" s="17">
        <v>17</v>
      </c>
      <c r="H14" s="13">
        <f t="shared" si="0"/>
        <v>17</v>
      </c>
      <c r="I14" s="31" t="s">
        <v>145</v>
      </c>
      <c r="J14" s="13">
        <v>33</v>
      </c>
      <c r="K14" s="17"/>
      <c r="L14" s="30">
        <v>6</v>
      </c>
      <c r="M14" s="17" t="s">
        <v>156</v>
      </c>
      <c r="N14" s="13">
        <f t="shared" si="1"/>
        <v>63</v>
      </c>
      <c r="O14" s="10" t="str">
        <f t="shared" si="2"/>
        <v>7/Д (добар)</v>
      </c>
    </row>
    <row r="15" spans="1:16" ht="15" customHeight="1" x14ac:dyDescent="0.25">
      <c r="A15" s="5">
        <f t="shared" ref="A15:A53" si="3">SUM(A14 +1)</f>
        <v>3</v>
      </c>
      <c r="B15" s="11" t="s">
        <v>6</v>
      </c>
      <c r="C15" s="12">
        <v>1</v>
      </c>
      <c r="D15" s="9" t="s">
        <v>86</v>
      </c>
      <c r="E15" s="27" t="s">
        <v>72</v>
      </c>
      <c r="F15" s="17">
        <v>10</v>
      </c>
      <c r="G15" s="17">
        <v>21.5</v>
      </c>
      <c r="H15" s="13">
        <f t="shared" si="0"/>
        <v>21.5</v>
      </c>
      <c r="I15" s="31" t="s">
        <v>102</v>
      </c>
      <c r="J15" s="13">
        <v>40</v>
      </c>
      <c r="K15" s="17"/>
      <c r="L15" s="30">
        <v>8</v>
      </c>
      <c r="M15" s="17" t="s">
        <v>154</v>
      </c>
      <c r="N15" s="13">
        <f t="shared" si="1"/>
        <v>79.5</v>
      </c>
      <c r="O15" s="10" t="str">
        <f t="shared" si="2"/>
        <v>8/Ц (врло добар)</v>
      </c>
    </row>
    <row r="16" spans="1:16" ht="15" customHeight="1" x14ac:dyDescent="0.25">
      <c r="A16" s="5">
        <f t="shared" si="3"/>
        <v>4</v>
      </c>
      <c r="B16" s="11" t="s">
        <v>24</v>
      </c>
      <c r="C16" s="12">
        <v>1</v>
      </c>
      <c r="D16" s="9" t="s">
        <v>22</v>
      </c>
      <c r="E16" s="29" t="s">
        <v>15</v>
      </c>
      <c r="F16" s="17">
        <v>6</v>
      </c>
      <c r="G16" s="17">
        <v>14.5</v>
      </c>
      <c r="H16" s="13">
        <f t="shared" si="0"/>
        <v>14.5</v>
      </c>
      <c r="I16" s="31" t="s">
        <v>146</v>
      </c>
      <c r="J16" s="13">
        <v>34</v>
      </c>
      <c r="K16" s="17"/>
      <c r="L16" s="73">
        <v>5.5</v>
      </c>
      <c r="M16" s="74" t="s">
        <v>165</v>
      </c>
      <c r="N16" s="75">
        <f t="shared" si="1"/>
        <v>60</v>
      </c>
      <c r="O16" s="76" t="str">
        <f t="shared" si="2"/>
        <v>6/Е (довољан)</v>
      </c>
    </row>
    <row r="17" spans="1:16" ht="15" customHeight="1" x14ac:dyDescent="0.25">
      <c r="A17" s="5">
        <f t="shared" si="3"/>
        <v>5</v>
      </c>
      <c r="B17" s="11" t="s">
        <v>6</v>
      </c>
      <c r="C17" s="12">
        <v>1</v>
      </c>
      <c r="D17" s="55" t="s">
        <v>44</v>
      </c>
      <c r="E17" s="27" t="s">
        <v>33</v>
      </c>
      <c r="F17" s="17">
        <v>7</v>
      </c>
      <c r="G17" s="17">
        <v>20</v>
      </c>
      <c r="H17" s="13">
        <f t="shared" si="0"/>
        <v>20</v>
      </c>
      <c r="I17" s="31" t="s">
        <v>107</v>
      </c>
      <c r="J17" s="13">
        <v>41</v>
      </c>
      <c r="K17" s="17"/>
      <c r="L17" s="30">
        <v>7.5</v>
      </c>
      <c r="M17" s="17" t="s">
        <v>154</v>
      </c>
      <c r="N17" s="13">
        <f t="shared" si="1"/>
        <v>75.5</v>
      </c>
      <c r="O17" s="10" t="str">
        <f t="shared" si="2"/>
        <v>8/Ц (врло добар)</v>
      </c>
    </row>
    <row r="18" spans="1:16" ht="15" customHeight="1" x14ac:dyDescent="0.25">
      <c r="A18" s="5">
        <f t="shared" si="3"/>
        <v>6</v>
      </c>
      <c r="B18" s="28"/>
      <c r="C18" s="28"/>
      <c r="D18" s="25" t="s">
        <v>43</v>
      </c>
      <c r="E18" s="27" t="s">
        <v>32</v>
      </c>
      <c r="F18" s="17">
        <v>10</v>
      </c>
      <c r="G18" s="17">
        <v>23</v>
      </c>
      <c r="H18" s="13">
        <f t="shared" si="0"/>
        <v>23</v>
      </c>
      <c r="I18" s="31" t="s">
        <v>101</v>
      </c>
      <c r="J18" s="13">
        <v>51</v>
      </c>
      <c r="K18" s="17"/>
      <c r="L18" s="30">
        <v>7</v>
      </c>
      <c r="M18" s="17" t="s">
        <v>154</v>
      </c>
      <c r="N18" s="13">
        <f t="shared" si="1"/>
        <v>91</v>
      </c>
      <c r="O18" s="10" t="str">
        <f t="shared" si="2"/>
        <v>10/A (изузетан одличан)</v>
      </c>
    </row>
    <row r="19" spans="1:16" ht="15" customHeight="1" x14ac:dyDescent="0.25">
      <c r="A19" s="5">
        <f t="shared" si="3"/>
        <v>7</v>
      </c>
      <c r="B19" s="11" t="s">
        <v>6</v>
      </c>
      <c r="C19" s="12">
        <v>1</v>
      </c>
      <c r="D19" s="9" t="s">
        <v>45</v>
      </c>
      <c r="E19" s="27" t="s">
        <v>34</v>
      </c>
      <c r="F19" s="17">
        <v>6</v>
      </c>
      <c r="G19" s="17">
        <v>16</v>
      </c>
      <c r="H19" s="13">
        <f t="shared" si="0"/>
        <v>16</v>
      </c>
      <c r="I19" s="43" t="s">
        <v>147</v>
      </c>
      <c r="J19" s="13"/>
      <c r="K19" s="17"/>
      <c r="L19" s="30">
        <v>0</v>
      </c>
      <c r="M19" s="26"/>
      <c r="N19" s="13">
        <f t="shared" si="1"/>
        <v>22</v>
      </c>
      <c r="O19" s="10"/>
    </row>
    <row r="20" spans="1:16" ht="15" customHeight="1" x14ac:dyDescent="0.25">
      <c r="A20" s="5">
        <f t="shared" si="3"/>
        <v>8</v>
      </c>
      <c r="B20" s="11" t="s">
        <v>6</v>
      </c>
      <c r="C20" s="12">
        <v>1</v>
      </c>
      <c r="D20" s="25" t="s">
        <v>46</v>
      </c>
      <c r="E20" s="27" t="s">
        <v>35</v>
      </c>
      <c r="F20" s="17">
        <v>8</v>
      </c>
      <c r="G20" s="17">
        <v>19</v>
      </c>
      <c r="H20" s="13">
        <f t="shared" si="0"/>
        <v>19</v>
      </c>
      <c r="I20" s="31" t="s">
        <v>148</v>
      </c>
      <c r="J20" s="13">
        <v>47.5</v>
      </c>
      <c r="K20" s="17"/>
      <c r="L20" s="73">
        <v>7.5</v>
      </c>
      <c r="M20" s="74" t="s">
        <v>165</v>
      </c>
      <c r="N20" s="75">
        <f t="shared" si="1"/>
        <v>82</v>
      </c>
      <c r="O20" s="76" t="str">
        <f>IF(N20&gt;90.9,"10/A (изузетан одличан)",IF(N20&gt;80.9,"9/Б (одличан)",IF(N20&gt;70.9,"8/Ц (врло добар)",IF(N20&gt;60.9,"7/Д (добар)",IF(N20&gt;50.9,"6/Е (довољан)","5/Ф (није положио)")))))</f>
        <v>9/Б (одличан)</v>
      </c>
    </row>
    <row r="21" spans="1:16" ht="15" customHeight="1" x14ac:dyDescent="0.25">
      <c r="A21" s="5">
        <f t="shared" si="3"/>
        <v>9</v>
      </c>
      <c r="B21" s="28"/>
      <c r="C21" s="28"/>
      <c r="D21" s="33" t="s">
        <v>141</v>
      </c>
      <c r="E21" s="35" t="s">
        <v>142</v>
      </c>
      <c r="F21" s="17">
        <v>8</v>
      </c>
      <c r="G21" s="17">
        <v>18</v>
      </c>
      <c r="H21" s="13">
        <f t="shared" si="0"/>
        <v>18</v>
      </c>
      <c r="I21" s="31" t="s">
        <v>148</v>
      </c>
      <c r="J21" s="13">
        <v>47.5</v>
      </c>
      <c r="K21" s="17"/>
      <c r="L21" s="73">
        <v>7.5</v>
      </c>
      <c r="M21" s="74" t="s">
        <v>165</v>
      </c>
      <c r="N21" s="75">
        <f t="shared" si="1"/>
        <v>81</v>
      </c>
      <c r="O21" s="76" t="str">
        <f>IF(N21&gt;90.9,"10/A (изузетан одличан)",IF(N21&gt;80.9,"9/Б (одличан)",IF(N21&gt;70.9,"8/Ц (врло добар)",IF(N21&gt;60.9,"7/Д (добар)",IF(N21&gt;50.9,"6/Е (довољан)","5/Ф (није положио)")))))</f>
        <v>9/Б (одличан)</v>
      </c>
    </row>
    <row r="22" spans="1:16" ht="15" customHeight="1" x14ac:dyDescent="0.25">
      <c r="A22" s="5">
        <f t="shared" si="3"/>
        <v>10</v>
      </c>
      <c r="B22" s="11"/>
      <c r="C22" s="12"/>
      <c r="D22" s="33" t="s">
        <v>119</v>
      </c>
      <c r="E22" s="34" t="s">
        <v>120</v>
      </c>
      <c r="F22" s="17">
        <v>8</v>
      </c>
      <c r="G22" s="17">
        <v>19.5</v>
      </c>
      <c r="H22" s="13">
        <f t="shared" si="0"/>
        <v>19.5</v>
      </c>
      <c r="I22" s="31" t="s">
        <v>143</v>
      </c>
      <c r="J22" s="13">
        <v>49.5</v>
      </c>
      <c r="K22" s="17"/>
      <c r="L22" s="30">
        <v>8.5</v>
      </c>
      <c r="M22" s="17" t="s">
        <v>154</v>
      </c>
      <c r="N22" s="13">
        <f t="shared" si="1"/>
        <v>85.5</v>
      </c>
      <c r="O22" s="10" t="str">
        <f>IF(N22&gt;90.9,"10/A (изузетан одличан)",IF(N22&gt;80.9,"9/Б (одличан)",IF(N22&gt;70.9,"8/Ц (врло добар)",IF(N22&gt;60.9,"7/Д (добар)",IF(N22&gt;50.9,"6/Е (довољан)","5/Ф (није положио)")))))</f>
        <v>9/Б (одличан)</v>
      </c>
    </row>
    <row r="23" spans="1:16" s="65" customFormat="1" ht="15" customHeight="1" x14ac:dyDescent="0.25">
      <c r="A23" s="65">
        <f t="shared" si="3"/>
        <v>11</v>
      </c>
      <c r="B23" s="66" t="s">
        <v>6</v>
      </c>
      <c r="C23" s="67">
        <v>1</v>
      </c>
      <c r="D23" s="68" t="s">
        <v>88</v>
      </c>
      <c r="E23" s="69" t="s">
        <v>74</v>
      </c>
      <c r="F23" s="70">
        <v>7</v>
      </c>
      <c r="G23" s="70">
        <v>17.5</v>
      </c>
      <c r="H23" s="71">
        <f t="shared" si="0"/>
        <v>17.5</v>
      </c>
      <c r="I23" s="72" t="s">
        <v>108</v>
      </c>
      <c r="J23" s="71">
        <v>41</v>
      </c>
      <c r="K23" s="70"/>
      <c r="L23" s="87">
        <v>8.5</v>
      </c>
      <c r="M23" s="88" t="s">
        <v>166</v>
      </c>
      <c r="N23" s="89">
        <f t="shared" ref="N23" si="4">SUM(F23,H23,J23,L23)</f>
        <v>74</v>
      </c>
      <c r="O23" s="90" t="str">
        <f>IF(N23&gt;90.9,"10/A (изузетан одличан)",IF(N23&gt;80.9,"9/Б (одличан)",IF(N23&gt;70.9,"8/Ц (врло добар)",IF(N23&gt;60.9,"7/Д (добар)",IF(N23&gt;50.9,"6/Е (довољан)","5/Ф (није положио)")))))</f>
        <v>8/Ц (врло добар)</v>
      </c>
      <c r="P23" s="65" t="s">
        <v>159</v>
      </c>
    </row>
    <row r="24" spans="1:16" ht="15" customHeight="1" x14ac:dyDescent="0.25">
      <c r="A24" s="5">
        <v>12</v>
      </c>
      <c r="B24" s="11" t="s">
        <v>6</v>
      </c>
      <c r="C24" s="12">
        <v>1</v>
      </c>
      <c r="D24" s="25" t="s">
        <v>47</v>
      </c>
      <c r="E24" s="27" t="s">
        <v>36</v>
      </c>
      <c r="F24" s="17">
        <v>8</v>
      </c>
      <c r="G24" s="17">
        <v>14</v>
      </c>
      <c r="H24" s="13">
        <f t="shared" si="0"/>
        <v>14</v>
      </c>
      <c r="I24" s="43" t="s">
        <v>147</v>
      </c>
      <c r="J24" s="13"/>
      <c r="K24" s="17"/>
      <c r="L24" s="30">
        <v>0</v>
      </c>
      <c r="M24" s="26"/>
      <c r="N24" s="13">
        <f t="shared" si="1"/>
        <v>22</v>
      </c>
      <c r="O24" s="10"/>
    </row>
    <row r="25" spans="1:16" ht="15" customHeight="1" x14ac:dyDescent="0.25">
      <c r="A25" s="5">
        <v>13</v>
      </c>
      <c r="B25" s="28"/>
      <c r="C25" s="28"/>
      <c r="D25" s="33" t="s">
        <v>133</v>
      </c>
      <c r="E25" s="35" t="s">
        <v>134</v>
      </c>
      <c r="F25" s="17">
        <v>6</v>
      </c>
      <c r="G25" s="17">
        <v>19.5</v>
      </c>
      <c r="H25" s="13">
        <f t="shared" si="0"/>
        <v>19.5</v>
      </c>
      <c r="I25" s="31" t="s">
        <v>145</v>
      </c>
      <c r="J25" s="13">
        <v>33</v>
      </c>
      <c r="K25" s="17"/>
      <c r="L25" s="87">
        <v>8.5</v>
      </c>
      <c r="M25" s="88" t="s">
        <v>166</v>
      </c>
      <c r="N25" s="89">
        <f t="shared" si="1"/>
        <v>67</v>
      </c>
      <c r="O25" s="90" t="str">
        <f>IF(N25&gt;90.9,"10/A (изузетан одличан)",IF(N25&gt;80.9,"9/Б (одличан)",IF(N25&gt;70.9,"8/Ц (врло добар)",IF(N25&gt;60.9,"7/Д (добар)",IF(N25&gt;50.9,"6/Е (довољан)","5/Ф (није положио)")))))</f>
        <v>7/Д (добар)</v>
      </c>
    </row>
    <row r="26" spans="1:16" ht="15" customHeight="1" x14ac:dyDescent="0.25">
      <c r="A26" s="5">
        <f t="shared" si="3"/>
        <v>14</v>
      </c>
      <c r="B26" s="11" t="s">
        <v>6</v>
      </c>
      <c r="C26" s="12">
        <v>1</v>
      </c>
      <c r="D26" s="9" t="s">
        <v>71</v>
      </c>
      <c r="E26" s="27" t="s">
        <v>61</v>
      </c>
      <c r="F26" s="17">
        <v>10</v>
      </c>
      <c r="G26" s="17">
        <v>20</v>
      </c>
      <c r="H26" s="13">
        <f t="shared" si="0"/>
        <v>20</v>
      </c>
      <c r="I26" s="31" t="s">
        <v>101</v>
      </c>
      <c r="J26" s="13">
        <v>51</v>
      </c>
      <c r="K26" s="17"/>
      <c r="L26" s="30">
        <v>7.5</v>
      </c>
      <c r="M26" s="17" t="s">
        <v>154</v>
      </c>
      <c r="N26" s="13">
        <f t="shared" si="1"/>
        <v>88.5</v>
      </c>
      <c r="O26" s="10" t="str">
        <f>IF(N26&gt;90.9,"10/A (изузетан одличан)",IF(N26&gt;80.9,"9/Б (одличан)",IF(N26&gt;70.9,"8/Ц (врло добар)",IF(N26&gt;60.9,"7/Д (добар)",IF(N26&gt;50.9,"6/Е (довољан)","5/Ф (није положио)")))))</f>
        <v>9/Б (одличан)</v>
      </c>
    </row>
    <row r="27" spans="1:16" ht="15" customHeight="1" x14ac:dyDescent="0.25">
      <c r="A27" s="5">
        <f t="shared" si="3"/>
        <v>15</v>
      </c>
      <c r="B27" s="11" t="s">
        <v>6</v>
      </c>
      <c r="C27" s="12">
        <v>1</v>
      </c>
      <c r="D27" s="9" t="s">
        <v>50</v>
      </c>
      <c r="E27" s="27" t="s">
        <v>39</v>
      </c>
      <c r="F27" s="17">
        <v>9</v>
      </c>
      <c r="G27" s="17">
        <v>19</v>
      </c>
      <c r="H27" s="13">
        <f t="shared" si="0"/>
        <v>19</v>
      </c>
      <c r="I27" s="31" t="s">
        <v>102</v>
      </c>
      <c r="J27" s="13">
        <v>39.5</v>
      </c>
      <c r="K27" s="17"/>
      <c r="L27" s="73">
        <v>8</v>
      </c>
      <c r="M27" s="74" t="s">
        <v>165</v>
      </c>
      <c r="N27" s="75">
        <f t="shared" si="1"/>
        <v>75.5</v>
      </c>
      <c r="O27" s="76" t="str">
        <f>IF(N27&gt;90.9,"10/A (изузетан одличан)",IF(N27&gt;80.9,"9/Б (одличан)",IF(N27&gt;70.9,"8/Ц (врло добар)",IF(N27&gt;60.9,"7/Д (добар)",IF(N27&gt;50.9,"6/Е (довољан)","5/Ф (није положио)")))))</f>
        <v>8/Ц (врло добар)</v>
      </c>
    </row>
    <row r="28" spans="1:16" ht="15" customHeight="1" x14ac:dyDescent="0.25">
      <c r="A28" s="5">
        <v>17</v>
      </c>
      <c r="B28" s="11"/>
      <c r="C28" s="12"/>
      <c r="D28" s="9" t="s">
        <v>87</v>
      </c>
      <c r="E28" s="27" t="s">
        <v>73</v>
      </c>
      <c r="F28" s="17">
        <v>8</v>
      </c>
      <c r="G28" s="17">
        <v>10</v>
      </c>
      <c r="H28" s="13">
        <f t="shared" si="0"/>
        <v>10</v>
      </c>
      <c r="I28" s="31" t="s">
        <v>150</v>
      </c>
      <c r="J28" s="13"/>
      <c r="K28" s="17"/>
      <c r="L28" s="30"/>
      <c r="M28" s="26"/>
      <c r="N28" s="13"/>
      <c r="O28" s="10"/>
    </row>
    <row r="29" spans="1:16" ht="15" customHeight="1" x14ac:dyDescent="0.25">
      <c r="A29" s="5">
        <v>18</v>
      </c>
      <c r="B29" s="11"/>
      <c r="C29" s="12"/>
      <c r="D29" s="9" t="s">
        <v>89</v>
      </c>
      <c r="E29" s="27" t="s">
        <v>75</v>
      </c>
      <c r="F29" s="17">
        <v>8</v>
      </c>
      <c r="G29" s="17">
        <v>18</v>
      </c>
      <c r="H29" s="13">
        <f t="shared" si="0"/>
        <v>18</v>
      </c>
      <c r="I29" s="31" t="s">
        <v>111</v>
      </c>
      <c r="J29" s="13">
        <v>44</v>
      </c>
      <c r="K29" s="17"/>
      <c r="L29" s="30">
        <v>8</v>
      </c>
      <c r="M29" s="17" t="s">
        <v>154</v>
      </c>
      <c r="N29" s="13">
        <f>SUM(F29,H29,J29,L29)</f>
        <v>78</v>
      </c>
      <c r="O29" s="10" t="str">
        <f>IF(N29&gt;90.9,"10/A (изузетан одличан)",IF(N29&gt;80.9,"9/Б (одличан)",IF(N29&gt;70.9,"8/Ц (врло добар)",IF(N29&gt;60.9,"7/Д (добар)",IF(N29&gt;50.9,"6/Е (довољан)","5/Ф (није положио)")))))</f>
        <v>8/Ц (врло добар)</v>
      </c>
    </row>
    <row r="30" spans="1:16" ht="5.25" customHeight="1" x14ac:dyDescent="0.25">
      <c r="B30" s="83"/>
      <c r="C30" s="83"/>
      <c r="D30" s="83"/>
      <c r="E30" s="84"/>
      <c r="F30" s="17"/>
      <c r="G30" s="17"/>
      <c r="H30" s="13"/>
      <c r="I30" s="31"/>
      <c r="J30" s="13"/>
      <c r="K30" s="17"/>
      <c r="L30" s="30"/>
      <c r="M30" s="26"/>
      <c r="N30" s="13"/>
      <c r="O30" s="10"/>
    </row>
    <row r="31" spans="1:16" ht="15" customHeight="1" x14ac:dyDescent="0.25">
      <c r="A31" s="5" t="e">
        <f>SUM(#REF! +1)</f>
        <v>#REF!</v>
      </c>
      <c r="B31" s="11" t="s">
        <v>6</v>
      </c>
      <c r="C31" s="12">
        <v>1</v>
      </c>
      <c r="D31" s="9" t="s">
        <v>63</v>
      </c>
      <c r="E31" s="27" t="s">
        <v>53</v>
      </c>
      <c r="F31" s="17">
        <v>6</v>
      </c>
      <c r="G31" s="17">
        <v>13</v>
      </c>
      <c r="H31" s="13">
        <f t="shared" ref="H31:H51" si="5">SUM(G31:G31)</f>
        <v>13</v>
      </c>
      <c r="I31" s="43" t="s">
        <v>147</v>
      </c>
      <c r="J31" s="13"/>
      <c r="K31" s="17"/>
      <c r="L31" s="30">
        <v>0</v>
      </c>
      <c r="M31" s="26"/>
      <c r="N31" s="13">
        <f t="shared" ref="N31:N50" si="6">SUM(F31,H31,J31,L31)</f>
        <v>19</v>
      </c>
      <c r="O31" s="10"/>
    </row>
    <row r="32" spans="1:16" ht="15" customHeight="1" x14ac:dyDescent="0.25">
      <c r="A32" s="5" t="e">
        <f t="shared" si="3"/>
        <v>#REF!</v>
      </c>
      <c r="B32" s="11" t="s">
        <v>24</v>
      </c>
      <c r="C32" s="12">
        <v>1</v>
      </c>
      <c r="D32" s="24" t="s">
        <v>23</v>
      </c>
      <c r="E32" s="29" t="s">
        <v>16</v>
      </c>
      <c r="F32" s="17">
        <v>6</v>
      </c>
      <c r="G32" s="17">
        <v>6</v>
      </c>
      <c r="H32" s="13">
        <f t="shared" si="5"/>
        <v>6</v>
      </c>
      <c r="I32" s="31" t="s">
        <v>145</v>
      </c>
      <c r="J32" s="13">
        <v>33</v>
      </c>
      <c r="K32" s="17"/>
      <c r="L32" s="87">
        <v>7</v>
      </c>
      <c r="M32" s="88" t="s">
        <v>166</v>
      </c>
      <c r="N32" s="89">
        <f t="shared" si="6"/>
        <v>52</v>
      </c>
      <c r="O32" s="90" t="str">
        <f>IF(N32&gt;90.9,"10/A (изузетан одличан)",IF(N32&gt;80.9,"9/Б (одличан)",IF(N32&gt;70.9,"8/Ц (врло добар)",IF(N32&gt;60.9,"7/Д (добар)",IF(N32&gt;50.9,"6/Е (довољан)","5/Ф (није положио)")))))</f>
        <v>6/Е (довољан)</v>
      </c>
    </row>
    <row r="33" spans="1:16" ht="15" customHeight="1" x14ac:dyDescent="0.25">
      <c r="A33" s="5" t="e">
        <f t="shared" si="3"/>
        <v>#REF!</v>
      </c>
      <c r="B33" s="11" t="s">
        <v>6</v>
      </c>
      <c r="C33" s="12">
        <v>1</v>
      </c>
      <c r="D33" s="9" t="s">
        <v>64</v>
      </c>
      <c r="E33" s="27" t="s">
        <v>54</v>
      </c>
      <c r="F33" s="17">
        <v>6</v>
      </c>
      <c r="G33" s="17">
        <v>13.5</v>
      </c>
      <c r="H33" s="13">
        <f t="shared" si="5"/>
        <v>13.5</v>
      </c>
      <c r="I33" s="43" t="s">
        <v>147</v>
      </c>
      <c r="J33" s="13"/>
      <c r="K33" s="17"/>
      <c r="L33" s="30">
        <v>0</v>
      </c>
      <c r="M33" s="26"/>
      <c r="N33" s="13">
        <f t="shared" si="6"/>
        <v>19.5</v>
      </c>
      <c r="O33" s="10"/>
    </row>
    <row r="34" spans="1:16" ht="15" customHeight="1" x14ac:dyDescent="0.25">
      <c r="A34" s="5" t="e">
        <f t="shared" si="3"/>
        <v>#REF!</v>
      </c>
      <c r="B34" s="11" t="s">
        <v>6</v>
      </c>
      <c r="C34" s="12">
        <v>1</v>
      </c>
      <c r="D34" s="9" t="s">
        <v>65</v>
      </c>
      <c r="E34" s="27" t="s">
        <v>55</v>
      </c>
      <c r="F34" s="17">
        <v>7</v>
      </c>
      <c r="G34" s="17">
        <v>10.5</v>
      </c>
      <c r="H34" s="13">
        <f t="shared" si="5"/>
        <v>10.5</v>
      </c>
      <c r="I34" s="43" t="s">
        <v>147</v>
      </c>
      <c r="J34" s="13"/>
      <c r="K34" s="17"/>
      <c r="L34" s="30">
        <v>0</v>
      </c>
      <c r="M34" s="26"/>
      <c r="N34" s="13">
        <f t="shared" si="6"/>
        <v>17.5</v>
      </c>
      <c r="O34" s="10"/>
    </row>
    <row r="35" spans="1:16" ht="15" customHeight="1" x14ac:dyDescent="0.25">
      <c r="A35" s="5" t="e">
        <f t="shared" si="3"/>
        <v>#REF!</v>
      </c>
      <c r="B35" s="28"/>
      <c r="C35" s="28"/>
      <c r="D35" s="33" t="s">
        <v>135</v>
      </c>
      <c r="E35" s="35" t="s">
        <v>136</v>
      </c>
      <c r="F35" s="17">
        <v>6</v>
      </c>
      <c r="G35" s="17">
        <v>16</v>
      </c>
      <c r="H35" s="13">
        <f t="shared" si="5"/>
        <v>16</v>
      </c>
      <c r="I35" s="31" t="s">
        <v>145</v>
      </c>
      <c r="J35" s="13">
        <v>33</v>
      </c>
      <c r="K35" s="17"/>
      <c r="L35" s="73">
        <v>6</v>
      </c>
      <c r="M35" s="74" t="s">
        <v>165</v>
      </c>
      <c r="N35" s="75">
        <f t="shared" si="6"/>
        <v>61</v>
      </c>
      <c r="O35" s="76" t="str">
        <f>IF(N35&gt;90.9,"10/A (изузетан одличан)",IF(N35&gt;80.9,"9/Б (одличан)",IF(N35&gt;70.9,"8/Ц (врло добар)",IF(N35&gt;60.9,"7/Д (добар)",IF(N35&gt;50.9,"6/Е (довољан)","5/Ф (није положио)")))))</f>
        <v>7/Д (добар)</v>
      </c>
    </row>
    <row r="36" spans="1:16" ht="15" customHeight="1" x14ac:dyDescent="0.25">
      <c r="A36" s="5" t="e">
        <f t="shared" si="3"/>
        <v>#REF!</v>
      </c>
      <c r="B36" s="11" t="s">
        <v>6</v>
      </c>
      <c r="C36" s="12">
        <v>1</v>
      </c>
      <c r="D36" s="9" t="s">
        <v>66</v>
      </c>
      <c r="E36" s="27" t="s">
        <v>56</v>
      </c>
      <c r="F36" s="17">
        <v>7</v>
      </c>
      <c r="G36" s="17">
        <v>14.5</v>
      </c>
      <c r="H36" s="13">
        <f t="shared" si="5"/>
        <v>14.5</v>
      </c>
      <c r="I36" s="31" t="s">
        <v>109</v>
      </c>
      <c r="J36" s="13">
        <v>31</v>
      </c>
      <c r="K36" s="17"/>
      <c r="L36" s="73">
        <v>5.5</v>
      </c>
      <c r="M36" s="74" t="s">
        <v>156</v>
      </c>
      <c r="N36" s="75">
        <f t="shared" si="6"/>
        <v>58</v>
      </c>
      <c r="O36" s="76" t="str">
        <f>IF(N36&gt;90.9,"10/A (изузетан одличан)",IF(N36&gt;80.9,"9/Б (одличан)",IF(N36&gt;70.9,"8/Ц (врло добар)",IF(N36&gt;60.9,"7/Д (добар)",IF(N36&gt;50.9,"6/Е (довољан)","5/Ф (није положио)")))))</f>
        <v>6/Е (довољан)</v>
      </c>
    </row>
    <row r="37" spans="1:16" ht="15" customHeight="1" x14ac:dyDescent="0.25">
      <c r="A37" s="5" t="e">
        <f t="shared" si="3"/>
        <v>#REF!</v>
      </c>
      <c r="B37" s="11" t="s">
        <v>6</v>
      </c>
      <c r="C37" s="12">
        <v>1</v>
      </c>
      <c r="D37" s="9" t="s">
        <v>67</v>
      </c>
      <c r="E37" s="27" t="s">
        <v>57</v>
      </c>
      <c r="F37" s="17">
        <v>9</v>
      </c>
      <c r="G37" s="17">
        <v>11.5</v>
      </c>
      <c r="H37" s="13">
        <f t="shared" si="5"/>
        <v>11.5</v>
      </c>
      <c r="I37" s="31" t="s">
        <v>104</v>
      </c>
      <c r="J37" s="13">
        <v>38.5</v>
      </c>
      <c r="K37" s="17"/>
      <c r="L37" s="30">
        <v>8</v>
      </c>
      <c r="M37" s="17" t="s">
        <v>156</v>
      </c>
      <c r="N37" s="13">
        <f t="shared" si="6"/>
        <v>67</v>
      </c>
      <c r="O37" s="10" t="str">
        <f>IF(N37&gt;90.9,"10/A (изузетан одличан)",IF(N37&gt;80.9,"9/Б (одличан)",IF(N37&gt;70.9,"8/Ц (врло добар)",IF(N37&gt;60.9,"7/Д (добар)",IF(N37&gt;50.9,"6/Е (довољан)","5/Ф (није положио)")))))</f>
        <v>7/Д (добар)</v>
      </c>
    </row>
    <row r="38" spans="1:16" ht="15" customHeight="1" x14ac:dyDescent="0.25">
      <c r="A38" s="5" t="e">
        <f t="shared" si="3"/>
        <v>#REF!</v>
      </c>
      <c r="B38" s="11" t="s">
        <v>24</v>
      </c>
      <c r="C38" s="12">
        <v>1</v>
      </c>
      <c r="D38" s="25" t="s">
        <v>114</v>
      </c>
      <c r="E38" s="24" t="s">
        <v>41</v>
      </c>
      <c r="F38" s="17"/>
      <c r="G38" s="17"/>
      <c r="H38" s="13">
        <f t="shared" si="5"/>
        <v>0</v>
      </c>
      <c r="I38" s="31" t="s">
        <v>150</v>
      </c>
      <c r="J38" s="13"/>
      <c r="K38" s="17"/>
      <c r="L38" s="30">
        <v>0</v>
      </c>
      <c r="M38" s="26"/>
      <c r="N38" s="13">
        <f t="shared" si="6"/>
        <v>0</v>
      </c>
      <c r="O38" s="10"/>
    </row>
    <row r="39" spans="1:16" ht="15" customHeight="1" x14ac:dyDescent="0.25">
      <c r="A39" s="5" t="e">
        <f t="shared" si="3"/>
        <v>#REF!</v>
      </c>
      <c r="B39" s="11" t="s">
        <v>24</v>
      </c>
      <c r="C39" s="12">
        <v>1</v>
      </c>
      <c r="D39" s="25" t="s">
        <v>25</v>
      </c>
      <c r="E39" s="24" t="s">
        <v>17</v>
      </c>
      <c r="F39" s="17">
        <v>8</v>
      </c>
      <c r="G39" s="17">
        <v>16</v>
      </c>
      <c r="H39" s="13">
        <f t="shared" si="5"/>
        <v>16</v>
      </c>
      <c r="I39" s="31" t="s">
        <v>102</v>
      </c>
      <c r="J39" s="13">
        <v>40</v>
      </c>
      <c r="K39" s="17"/>
      <c r="L39" s="30">
        <v>8</v>
      </c>
      <c r="M39" s="17" t="s">
        <v>154</v>
      </c>
      <c r="N39" s="13">
        <f t="shared" si="6"/>
        <v>72</v>
      </c>
      <c r="O39" s="10" t="str">
        <f>IF(N39&gt;90.9,"10/A (изузетан одличан)",IF(N39&gt;80.9,"9/Б (одличан)",IF(N39&gt;70.9,"8/Ц (врло добар)",IF(N39&gt;60.9,"7/Д (добар)",IF(N39&gt;50.9,"6/Е (довољан)","5/Ф (није положио)")))))</f>
        <v>8/Ц (врло добар)</v>
      </c>
    </row>
    <row r="40" spans="1:16" ht="15" customHeight="1" x14ac:dyDescent="0.25">
      <c r="A40" s="5" t="e">
        <f t="shared" si="3"/>
        <v>#REF!</v>
      </c>
      <c r="B40" s="11" t="s">
        <v>6</v>
      </c>
      <c r="C40" s="12">
        <v>1</v>
      </c>
      <c r="D40" s="9" t="s">
        <v>68</v>
      </c>
      <c r="E40" s="27" t="s">
        <v>58</v>
      </c>
      <c r="F40" s="17">
        <v>6</v>
      </c>
      <c r="G40" s="17">
        <v>18</v>
      </c>
      <c r="H40" s="13">
        <f t="shared" si="5"/>
        <v>18</v>
      </c>
      <c r="I40" s="31" t="s">
        <v>102</v>
      </c>
      <c r="J40" s="13">
        <v>40</v>
      </c>
      <c r="K40" s="17"/>
      <c r="L40" s="30">
        <v>6</v>
      </c>
      <c r="M40" s="17" t="s">
        <v>156</v>
      </c>
      <c r="N40" s="13">
        <f t="shared" si="6"/>
        <v>70</v>
      </c>
      <c r="O40" s="10" t="str">
        <f>IF(N40&gt;90.9,"10/A (изузетан одличан)",IF(N40&gt;80.9,"9/Б (одличан)",IF(N40&gt;70.9,"8/Ц (врло добар)",IF(N40&gt;60.9,"7/Д (добар)",IF(N40&gt;50.9,"6/Е (довољан)","5/Ф (није положио)")))))</f>
        <v>7/Д (добар)</v>
      </c>
    </row>
    <row r="41" spans="1:16" ht="15" customHeight="1" x14ac:dyDescent="0.25">
      <c r="A41" s="5" t="e">
        <f t="shared" si="3"/>
        <v>#REF!</v>
      </c>
      <c r="B41" s="28"/>
      <c r="C41" s="28"/>
      <c r="D41" s="33" t="s">
        <v>131</v>
      </c>
      <c r="E41" s="35" t="s">
        <v>132</v>
      </c>
      <c r="F41" s="17"/>
      <c r="G41" s="17"/>
      <c r="H41" s="13">
        <f t="shared" si="5"/>
        <v>0</v>
      </c>
      <c r="I41" s="31" t="s">
        <v>150</v>
      </c>
      <c r="J41" s="13"/>
      <c r="K41" s="17"/>
      <c r="L41" s="30">
        <v>0</v>
      </c>
      <c r="M41" s="26"/>
      <c r="N41" s="13">
        <f t="shared" si="6"/>
        <v>0</v>
      </c>
      <c r="O41" s="10"/>
    </row>
    <row r="42" spans="1:16" ht="15" customHeight="1" x14ac:dyDescent="0.25">
      <c r="A42" s="5" t="e">
        <f t="shared" si="3"/>
        <v>#REF!</v>
      </c>
      <c r="B42" s="11" t="s">
        <v>6</v>
      </c>
      <c r="C42" s="12">
        <v>1</v>
      </c>
      <c r="D42" s="9" t="s">
        <v>69</v>
      </c>
      <c r="E42" s="27" t="s">
        <v>59</v>
      </c>
      <c r="F42" s="17">
        <v>6</v>
      </c>
      <c r="G42" s="17">
        <v>17.5</v>
      </c>
      <c r="H42" s="13">
        <f t="shared" si="5"/>
        <v>17.5</v>
      </c>
      <c r="I42" s="43" t="s">
        <v>147</v>
      </c>
      <c r="J42" s="13"/>
      <c r="K42" s="17"/>
      <c r="L42" s="30">
        <v>0</v>
      </c>
      <c r="M42" s="26"/>
      <c r="N42" s="13">
        <f t="shared" si="6"/>
        <v>23.5</v>
      </c>
      <c r="O42" s="10"/>
    </row>
    <row r="43" spans="1:16" ht="15" customHeight="1" x14ac:dyDescent="0.25">
      <c r="A43" s="5" t="e">
        <f t="shared" si="3"/>
        <v>#REF!</v>
      </c>
      <c r="B43" s="28"/>
      <c r="C43" s="28"/>
      <c r="D43" s="33" t="s">
        <v>139</v>
      </c>
      <c r="E43" s="35" t="s">
        <v>140</v>
      </c>
      <c r="F43" s="17">
        <v>8</v>
      </c>
      <c r="G43" s="17">
        <v>17.5</v>
      </c>
      <c r="H43" s="13">
        <f t="shared" si="5"/>
        <v>17.5</v>
      </c>
      <c r="I43" s="31" t="s">
        <v>146</v>
      </c>
      <c r="J43" s="13">
        <v>34</v>
      </c>
      <c r="K43" s="17"/>
      <c r="L43" s="30">
        <v>7.5</v>
      </c>
      <c r="M43" s="17" t="s">
        <v>156</v>
      </c>
      <c r="N43" s="13">
        <f t="shared" si="6"/>
        <v>67</v>
      </c>
      <c r="O43" s="10" t="str">
        <f>IF(N43&gt;90.9,"10/A (изузетан одличан)",IF(N43&gt;80.9,"9/Б (одличан)",IF(N43&gt;70.9,"8/Ц (врло добар)",IF(N43&gt;60.9,"7/Д (добар)",IF(N43&gt;50.9,"6/Е (довољан)","5/Ф (није положио)")))))</f>
        <v>7/Д (добар)</v>
      </c>
    </row>
    <row r="44" spans="1:16" ht="15" customHeight="1" x14ac:dyDescent="0.25">
      <c r="A44" s="5" t="e">
        <f t="shared" si="3"/>
        <v>#REF!</v>
      </c>
      <c r="B44" s="11" t="s">
        <v>6</v>
      </c>
      <c r="C44" s="12">
        <v>1</v>
      </c>
      <c r="D44" s="9" t="s">
        <v>70</v>
      </c>
      <c r="E44" s="27" t="s">
        <v>60</v>
      </c>
      <c r="F44" s="17">
        <v>7</v>
      </c>
      <c r="G44" s="17">
        <v>9.5</v>
      </c>
      <c r="H44" s="13">
        <f t="shared" si="5"/>
        <v>9.5</v>
      </c>
      <c r="I44" s="31" t="s">
        <v>112</v>
      </c>
      <c r="J44" s="13">
        <v>41.5</v>
      </c>
      <c r="K44" s="17"/>
      <c r="L44" s="30">
        <v>6</v>
      </c>
      <c r="M44" s="17" t="s">
        <v>154</v>
      </c>
      <c r="N44" s="13">
        <f t="shared" si="6"/>
        <v>64</v>
      </c>
      <c r="O44" s="10" t="str">
        <f>IF(N44&gt;90.9,"10/A (изузетан одличан)",IF(N44&gt;80.9,"9/Б (одличан)",IF(N44&gt;70.9,"8/Ц (врло добар)",IF(N44&gt;60.9,"7/Д (добар)",IF(N44&gt;50.9,"6/Е (довољан)","5/Ф (није положио)")))))</f>
        <v>7/Д (добар)</v>
      </c>
    </row>
    <row r="45" spans="1:16" ht="15" customHeight="1" x14ac:dyDescent="0.25">
      <c r="A45" s="5" t="e">
        <f t="shared" si="3"/>
        <v>#REF!</v>
      </c>
      <c r="B45" s="11" t="s">
        <v>6</v>
      </c>
      <c r="C45" s="12">
        <v>1</v>
      </c>
      <c r="D45" s="9" t="s">
        <v>62</v>
      </c>
      <c r="E45" s="27" t="s">
        <v>52</v>
      </c>
      <c r="F45" s="17">
        <v>9</v>
      </c>
      <c r="G45" s="17">
        <v>17.5</v>
      </c>
      <c r="H45" s="13">
        <f t="shared" si="5"/>
        <v>17.5</v>
      </c>
      <c r="I45" s="31" t="s">
        <v>146</v>
      </c>
      <c r="J45" s="13">
        <v>34</v>
      </c>
      <c r="K45" s="17"/>
      <c r="L45" s="87">
        <v>8</v>
      </c>
      <c r="M45" s="88" t="s">
        <v>166</v>
      </c>
      <c r="N45" s="89">
        <f t="shared" si="6"/>
        <v>68.5</v>
      </c>
      <c r="O45" s="90" t="str">
        <f>IF(N45&gt;90.9,"10/A (изузетан одличан)",IF(N45&gt;80.9,"9/Б (одличан)",IF(N45&gt;70.9,"8/Ц (врло добар)",IF(N45&gt;60.9,"7/Д (добар)",IF(N45&gt;50.9,"6/Е (довољан)","5/Ф (није положио)")))))</f>
        <v>7/Д (добар)</v>
      </c>
      <c r="P45" s="2"/>
    </row>
    <row r="46" spans="1:16" ht="15" customHeight="1" x14ac:dyDescent="0.25">
      <c r="A46" s="5">
        <v>17</v>
      </c>
      <c r="B46" s="11" t="s">
        <v>6</v>
      </c>
      <c r="C46" s="12">
        <v>1</v>
      </c>
      <c r="D46" s="9" t="s">
        <v>90</v>
      </c>
      <c r="E46" s="27" t="s">
        <v>76</v>
      </c>
      <c r="F46" s="17">
        <v>10</v>
      </c>
      <c r="G46" s="17">
        <v>20.5</v>
      </c>
      <c r="H46" s="13">
        <f t="shared" si="5"/>
        <v>20.5</v>
      </c>
      <c r="I46" s="31" t="s">
        <v>103</v>
      </c>
      <c r="J46" s="13">
        <v>43</v>
      </c>
      <c r="K46" s="17"/>
      <c r="L46" s="30">
        <v>6</v>
      </c>
      <c r="M46" s="17" t="s">
        <v>154</v>
      </c>
      <c r="N46" s="13">
        <f t="shared" si="6"/>
        <v>79.5</v>
      </c>
      <c r="O46" s="10" t="str">
        <f>IF(N46&gt;90.9,"10/A (изузетан одличан)",IF(N46&gt;80.9,"9/Б (одличан)",IF(N46&gt;70.9,"8/Ц (врло добар)",IF(N46&gt;60.9,"7/Д (добар)",IF(N46&gt;50.9,"6/Е (довољан)","5/Ф (није положио)")))))</f>
        <v>8/Ц (врло добар)</v>
      </c>
    </row>
    <row r="47" spans="1:16" ht="15" customHeight="1" x14ac:dyDescent="0.25">
      <c r="A47" s="5">
        <v>18</v>
      </c>
      <c r="B47" s="28"/>
      <c r="C47" s="28"/>
      <c r="D47" s="33" t="s">
        <v>137</v>
      </c>
      <c r="E47" s="35" t="s">
        <v>138</v>
      </c>
      <c r="F47" s="17">
        <v>8</v>
      </c>
      <c r="G47" s="17">
        <v>10.5</v>
      </c>
      <c r="H47" s="13">
        <f t="shared" si="5"/>
        <v>10.5</v>
      </c>
      <c r="I47" s="31" t="s">
        <v>105</v>
      </c>
      <c r="J47" s="13">
        <v>32</v>
      </c>
      <c r="K47" s="17"/>
      <c r="L47" s="30">
        <v>0</v>
      </c>
      <c r="M47" s="26"/>
      <c r="N47" s="13">
        <f t="shared" si="6"/>
        <v>50.5</v>
      </c>
      <c r="O47" s="10"/>
    </row>
    <row r="48" spans="1:16" ht="15" customHeight="1" x14ac:dyDescent="0.25">
      <c r="A48" s="5">
        <f t="shared" si="3"/>
        <v>19</v>
      </c>
      <c r="B48" s="11"/>
      <c r="C48" s="12"/>
      <c r="D48" s="33" t="s">
        <v>115</v>
      </c>
      <c r="E48" s="34" t="s">
        <v>116</v>
      </c>
      <c r="F48" s="17">
        <v>8</v>
      </c>
      <c r="G48" s="17">
        <v>23</v>
      </c>
      <c r="H48" s="13">
        <f t="shared" si="5"/>
        <v>23</v>
      </c>
      <c r="I48" s="31" t="s">
        <v>99</v>
      </c>
      <c r="J48" s="13">
        <v>52</v>
      </c>
      <c r="K48" s="17"/>
      <c r="L48" s="30">
        <v>8.5</v>
      </c>
      <c r="M48" s="17" t="s">
        <v>154</v>
      </c>
      <c r="N48" s="13">
        <f t="shared" si="6"/>
        <v>91.5</v>
      </c>
      <c r="O48" s="10" t="str">
        <f>IF(N48&gt;90.9,"10/A (изузетан одличан)",IF(N48&gt;80.9,"9/Б (одличан)",IF(N48&gt;70.9,"8/Ц (врло добар)",IF(N48&gt;60.9,"7/Д (добар)",IF(N48&gt;50.9,"6/Е (довољан)","5/Ф (није положио)")))))</f>
        <v>10/A (изузетан одличан)</v>
      </c>
    </row>
    <row r="49" spans="1:15" ht="15" customHeight="1" x14ac:dyDescent="0.25">
      <c r="A49" s="5">
        <f t="shared" si="3"/>
        <v>20</v>
      </c>
      <c r="B49" s="11" t="s">
        <v>6</v>
      </c>
      <c r="C49" s="12">
        <v>1</v>
      </c>
      <c r="D49" s="25" t="s">
        <v>48</v>
      </c>
      <c r="E49" s="27" t="s">
        <v>37</v>
      </c>
      <c r="F49" s="17">
        <v>9</v>
      </c>
      <c r="G49" s="17">
        <v>21.5</v>
      </c>
      <c r="H49" s="13">
        <f t="shared" si="5"/>
        <v>21.5</v>
      </c>
      <c r="I49" s="31" t="s">
        <v>106</v>
      </c>
      <c r="J49" s="13">
        <v>46</v>
      </c>
      <c r="K49" s="17"/>
      <c r="L49" s="30">
        <v>8</v>
      </c>
      <c r="M49" s="17" t="s">
        <v>156</v>
      </c>
      <c r="N49" s="13">
        <f t="shared" si="6"/>
        <v>84.5</v>
      </c>
      <c r="O49" s="10" t="str">
        <f>IF(N49&gt;90.9,"10/A (изузетан одличан)",IF(N49&gt;80.9,"9/Б (одличан)",IF(N49&gt;70.9,"8/Ц (врло добар)",IF(N49&gt;60.9,"7/Д (добар)",IF(N49&gt;50.9,"6/Е (довољан)","5/Ф (није положио)")))))</f>
        <v>9/Б (одличан)</v>
      </c>
    </row>
    <row r="50" spans="1:15" ht="15" customHeight="1" x14ac:dyDescent="0.25">
      <c r="A50" s="5">
        <v>21</v>
      </c>
      <c r="B50" s="11" t="s">
        <v>6</v>
      </c>
      <c r="C50" s="12">
        <v>1</v>
      </c>
      <c r="D50" s="25" t="s">
        <v>49</v>
      </c>
      <c r="E50" s="27" t="s">
        <v>38</v>
      </c>
      <c r="F50" s="17">
        <v>7</v>
      </c>
      <c r="G50" s="17">
        <v>18.5</v>
      </c>
      <c r="H50" s="13">
        <f t="shared" si="5"/>
        <v>18.5</v>
      </c>
      <c r="I50" s="31" t="s">
        <v>111</v>
      </c>
      <c r="J50" s="13">
        <v>44</v>
      </c>
      <c r="K50" s="17"/>
      <c r="L50" s="73">
        <v>8.5</v>
      </c>
      <c r="M50" s="74" t="s">
        <v>165</v>
      </c>
      <c r="N50" s="75">
        <f t="shared" si="6"/>
        <v>78</v>
      </c>
      <c r="O50" s="76" t="str">
        <f>IF(N50&gt;90.9,"10/A (изузетан одличан)",IF(N50&gt;80.9,"9/Б (одличан)",IF(N50&gt;70.9,"8/Ц (врло добар)",IF(N50&gt;60.9,"7/Д (добар)",IF(N50&gt;50.9,"6/Е (довољан)","5/Ф (није положио)")))))</f>
        <v>8/Ц (врло добар)</v>
      </c>
    </row>
    <row r="51" spans="1:15" ht="15" customHeight="1" x14ac:dyDescent="0.25">
      <c r="A51" s="5">
        <v>22</v>
      </c>
      <c r="B51" s="11"/>
      <c r="C51" s="12"/>
      <c r="D51" s="33" t="s">
        <v>129</v>
      </c>
      <c r="E51" s="34" t="s">
        <v>130</v>
      </c>
      <c r="F51" s="17">
        <v>6</v>
      </c>
      <c r="G51" s="17">
        <v>8</v>
      </c>
      <c r="H51" s="13">
        <f t="shared" si="5"/>
        <v>8</v>
      </c>
      <c r="I51" s="31" t="s">
        <v>149</v>
      </c>
      <c r="J51" s="13">
        <v>35</v>
      </c>
      <c r="K51" s="17"/>
      <c r="L51" s="30">
        <v>8</v>
      </c>
      <c r="M51" s="17" t="s">
        <v>156</v>
      </c>
      <c r="N51" s="13">
        <f>SUM(F51,H51,J51,L51)</f>
        <v>57</v>
      </c>
      <c r="O51" s="10" t="str">
        <f>IF(N51&gt;90.9,"10/A (изузетан одличан)",IF(N51&gt;80.9,"9/Б (одличан)",IF(N51&gt;70.9,"8/Ц (врло добар)",IF(N51&gt;60.9,"7/Д (добар)",IF(N51&gt;50.9,"6/Е (довољан)","5/Ф (није положио)")))))</f>
        <v>6/Е (довољан)</v>
      </c>
    </row>
    <row r="52" spans="1:15" ht="4.5" customHeight="1" x14ac:dyDescent="0.25">
      <c r="B52" s="83"/>
      <c r="C52" s="83"/>
      <c r="D52" s="83"/>
      <c r="E52" s="84"/>
      <c r="F52" s="17"/>
      <c r="G52" s="17"/>
      <c r="H52" s="13"/>
      <c r="I52" s="31"/>
      <c r="J52" s="13"/>
      <c r="K52" s="17"/>
      <c r="L52" s="30"/>
      <c r="M52" s="26"/>
      <c r="N52" s="13"/>
      <c r="O52" s="10"/>
    </row>
    <row r="53" spans="1:15" ht="15" customHeight="1" x14ac:dyDescent="0.25">
      <c r="A53" s="5">
        <f t="shared" si="3"/>
        <v>1</v>
      </c>
      <c r="B53" s="11"/>
      <c r="C53" s="12"/>
      <c r="D53" s="33" t="s">
        <v>117</v>
      </c>
      <c r="E53" s="34" t="s">
        <v>118</v>
      </c>
      <c r="F53" s="17">
        <v>8</v>
      </c>
      <c r="G53" s="17">
        <v>22</v>
      </c>
      <c r="H53" s="13">
        <f t="shared" ref="H53:H70" si="7">SUM(G53:G53)</f>
        <v>22</v>
      </c>
      <c r="I53" s="31" t="s">
        <v>106</v>
      </c>
      <c r="J53" s="13">
        <v>46</v>
      </c>
      <c r="K53" s="17"/>
      <c r="L53" s="30">
        <v>7</v>
      </c>
      <c r="M53" s="17" t="s">
        <v>154</v>
      </c>
      <c r="N53" s="13">
        <f t="shared" ref="N53:N70" si="8">SUM(F53,H53,J53,L53)</f>
        <v>83</v>
      </c>
      <c r="O53" s="10" t="str">
        <f>IF(N53&gt;90.9,"10/A (изузетан одличан)",IF(N53&gt;80.9,"9/Б (одличан)",IF(N53&gt;70.9,"8/Ц (врло добар)",IF(N53&gt;60.9,"7/Д (добар)",IF(N53&gt;50.9,"6/Е (довољан)","5/Ф (није положио)")))))</f>
        <v>9/Б (одличан)</v>
      </c>
    </row>
    <row r="54" spans="1:15" ht="15" customHeight="1" x14ac:dyDescent="0.25">
      <c r="A54" s="5">
        <f t="shared" ref="A54:A70" si="9">SUM(A53 +1)</f>
        <v>2</v>
      </c>
      <c r="B54" s="11"/>
      <c r="C54" s="12"/>
      <c r="D54" s="33" t="s">
        <v>121</v>
      </c>
      <c r="E54" s="34" t="s">
        <v>122</v>
      </c>
      <c r="F54" s="17"/>
      <c r="G54" s="17">
        <v>0</v>
      </c>
      <c r="H54" s="13">
        <f t="shared" si="7"/>
        <v>0</v>
      </c>
      <c r="I54" s="31" t="s">
        <v>150</v>
      </c>
      <c r="J54" s="13"/>
      <c r="K54" s="17"/>
      <c r="L54" s="30">
        <v>0</v>
      </c>
      <c r="M54" s="26"/>
      <c r="N54" s="13">
        <f t="shared" si="8"/>
        <v>0</v>
      </c>
      <c r="O54" s="10"/>
    </row>
    <row r="55" spans="1:15" ht="15" customHeight="1" x14ac:dyDescent="0.25">
      <c r="A55" s="5">
        <f t="shared" si="9"/>
        <v>3</v>
      </c>
      <c r="B55" s="11" t="s">
        <v>6</v>
      </c>
      <c r="C55" s="12">
        <v>1</v>
      </c>
      <c r="D55" s="9" t="s">
        <v>91</v>
      </c>
      <c r="E55" s="27" t="s">
        <v>77</v>
      </c>
      <c r="F55" s="17">
        <v>10</v>
      </c>
      <c r="G55" s="17">
        <v>21</v>
      </c>
      <c r="H55" s="13">
        <f t="shared" si="7"/>
        <v>21</v>
      </c>
      <c r="I55" s="31" t="s">
        <v>151</v>
      </c>
      <c r="J55" s="13">
        <v>53</v>
      </c>
      <c r="K55" s="17"/>
      <c r="L55" s="30">
        <v>8</v>
      </c>
      <c r="M55" s="17" t="s">
        <v>154</v>
      </c>
      <c r="N55" s="13">
        <f t="shared" si="8"/>
        <v>92</v>
      </c>
      <c r="O55" s="10" t="str">
        <f>IF(N55&gt;90.9,"10/A (изузетан одличан)",IF(N55&gt;80.9,"9/Б (одличан)",IF(N55&gt;70.9,"8/Ц (врло добар)",IF(N55&gt;60.9,"7/Д (добар)",IF(N55&gt;50.9,"6/Е (довољан)","5/Ф (није положио)")))))</f>
        <v>10/A (изузетан одличан)</v>
      </c>
    </row>
    <row r="56" spans="1:15" ht="15" customHeight="1" x14ac:dyDescent="0.25">
      <c r="A56" s="5">
        <f t="shared" si="9"/>
        <v>4</v>
      </c>
      <c r="B56" s="11" t="s">
        <v>6</v>
      </c>
      <c r="C56" s="12">
        <v>1</v>
      </c>
      <c r="D56" s="9" t="s">
        <v>92</v>
      </c>
      <c r="E56" s="27" t="s">
        <v>78</v>
      </c>
      <c r="F56" s="17">
        <v>8</v>
      </c>
      <c r="G56" s="17">
        <v>19.5</v>
      </c>
      <c r="H56" s="13">
        <f t="shared" si="7"/>
        <v>19.5</v>
      </c>
      <c r="I56" s="31" t="s">
        <v>110</v>
      </c>
      <c r="J56" s="13">
        <v>36.5</v>
      </c>
      <c r="K56" s="17"/>
      <c r="L56" s="30">
        <v>7.5</v>
      </c>
      <c r="M56" s="17" t="s">
        <v>154</v>
      </c>
      <c r="N56" s="13">
        <f t="shared" si="8"/>
        <v>71.5</v>
      </c>
      <c r="O56" s="10" t="str">
        <f>IF(N56&gt;90.9,"10/A (изузетан одличан)",IF(N56&gt;80.9,"9/Б (одличан)",IF(N56&gt;70.9,"8/Ц (врло добар)",IF(N56&gt;60.9,"7/Д (добар)",IF(N56&gt;50.9,"6/Е (довољан)","5/Ф (није положио)")))))</f>
        <v>8/Ц (врло добар)</v>
      </c>
    </row>
    <row r="57" spans="1:15" ht="15" customHeight="1" x14ac:dyDescent="0.25">
      <c r="A57" s="5">
        <f t="shared" si="9"/>
        <v>5</v>
      </c>
      <c r="B57" s="11" t="s">
        <v>24</v>
      </c>
      <c r="C57" s="12">
        <v>1</v>
      </c>
      <c r="D57" s="9" t="s">
        <v>26</v>
      </c>
      <c r="E57" s="24" t="s">
        <v>18</v>
      </c>
      <c r="F57" s="17">
        <v>7</v>
      </c>
      <c r="G57" s="17">
        <v>14.5</v>
      </c>
      <c r="H57" s="13">
        <f t="shared" si="7"/>
        <v>14.5</v>
      </c>
      <c r="I57" s="31" t="s">
        <v>102</v>
      </c>
      <c r="J57" s="13">
        <v>40</v>
      </c>
      <c r="K57" s="17"/>
      <c r="L57" s="30">
        <v>6</v>
      </c>
      <c r="M57" s="17" t="s">
        <v>156</v>
      </c>
      <c r="N57" s="13">
        <f t="shared" si="8"/>
        <v>67.5</v>
      </c>
      <c r="O57" s="10" t="str">
        <f>IF(N57&gt;90.9,"10/A (изузетан одличан)",IF(N57&gt;80.9,"9/Б (одличан)",IF(N57&gt;70.9,"8/Ц (врло добар)",IF(N57&gt;60.9,"7/Д (добар)",IF(N57&gt;50.9,"6/Е (довољан)","5/Ф (није положио)")))))</f>
        <v>7/Д (добар)</v>
      </c>
    </row>
    <row r="58" spans="1:15" ht="15" customHeight="1" x14ac:dyDescent="0.25">
      <c r="A58" s="5">
        <f t="shared" si="9"/>
        <v>6</v>
      </c>
      <c r="B58" s="11" t="s">
        <v>24</v>
      </c>
      <c r="C58" s="12">
        <v>1</v>
      </c>
      <c r="D58" s="9" t="s">
        <v>27</v>
      </c>
      <c r="E58" s="24" t="s">
        <v>19</v>
      </c>
      <c r="F58" s="17">
        <v>7</v>
      </c>
      <c r="G58" s="17">
        <v>13</v>
      </c>
      <c r="H58" s="13">
        <f t="shared" si="7"/>
        <v>13</v>
      </c>
      <c r="I58" s="31" t="s">
        <v>102</v>
      </c>
      <c r="J58" s="13">
        <v>40</v>
      </c>
      <c r="K58" s="17"/>
      <c r="L58" s="30">
        <v>7</v>
      </c>
      <c r="M58" s="17" t="s">
        <v>156</v>
      </c>
      <c r="N58" s="13">
        <f t="shared" si="8"/>
        <v>67</v>
      </c>
      <c r="O58" s="10" t="str">
        <f>IF(N58&gt;90.9,"10/A (изузетан одличан)",IF(N58&gt;80.9,"9/Б (одличан)",IF(N58&gt;70.9,"8/Ц (врло добар)",IF(N58&gt;60.9,"7/Д (добар)",IF(N58&gt;50.9,"6/Е (довољан)","5/Ф (није положио)")))))</f>
        <v>7/Д (добар)</v>
      </c>
    </row>
    <row r="59" spans="1:15" ht="15" customHeight="1" x14ac:dyDescent="0.25">
      <c r="A59" s="5">
        <f t="shared" si="9"/>
        <v>7</v>
      </c>
      <c r="B59" s="11" t="s">
        <v>6</v>
      </c>
      <c r="C59" s="12">
        <v>1</v>
      </c>
      <c r="D59" s="9" t="s">
        <v>93</v>
      </c>
      <c r="E59" s="27" t="s">
        <v>79</v>
      </c>
      <c r="F59" s="17"/>
      <c r="G59" s="17">
        <v>0</v>
      </c>
      <c r="H59" s="13">
        <f t="shared" si="7"/>
        <v>0</v>
      </c>
      <c r="I59" s="31" t="s">
        <v>150</v>
      </c>
      <c r="J59" s="13">
        <v>35</v>
      </c>
      <c r="K59" s="17"/>
      <c r="L59" s="30">
        <v>0</v>
      </c>
      <c r="M59" s="26"/>
      <c r="N59" s="13">
        <f t="shared" si="8"/>
        <v>35</v>
      </c>
      <c r="O59" s="10"/>
    </row>
    <row r="60" spans="1:15" ht="15" customHeight="1" x14ac:dyDescent="0.25">
      <c r="A60" s="5">
        <f t="shared" si="9"/>
        <v>8</v>
      </c>
      <c r="B60" s="11" t="s">
        <v>24</v>
      </c>
      <c r="C60" s="12">
        <v>1</v>
      </c>
      <c r="D60" s="25" t="s">
        <v>28</v>
      </c>
      <c r="E60" s="24" t="s">
        <v>20</v>
      </c>
      <c r="F60" s="17">
        <v>9</v>
      </c>
      <c r="G60" s="17">
        <v>17</v>
      </c>
      <c r="H60" s="13">
        <f t="shared" si="7"/>
        <v>17</v>
      </c>
      <c r="I60" s="31" t="s">
        <v>111</v>
      </c>
      <c r="J60" s="13">
        <v>44</v>
      </c>
      <c r="K60" s="17"/>
      <c r="L60" s="30">
        <v>7</v>
      </c>
      <c r="M60" s="17" t="s">
        <v>154</v>
      </c>
      <c r="N60" s="13">
        <f t="shared" si="8"/>
        <v>77</v>
      </c>
      <c r="O60" s="10" t="str">
        <f t="shared" ref="O60:O65" si="10">IF(N60&gt;90.9,"10/A (изузетан одличан)",IF(N60&gt;80.9,"9/Б (одличан)",IF(N60&gt;70.9,"8/Ц (врло добар)",IF(N60&gt;60.9,"7/Д (добар)",IF(N60&gt;50.9,"6/Е (довољан)","5/Ф (није положио)")))))</f>
        <v>8/Ц (врло добар)</v>
      </c>
    </row>
    <row r="61" spans="1:15" ht="15" customHeight="1" x14ac:dyDescent="0.25">
      <c r="A61" s="5">
        <f t="shared" si="9"/>
        <v>9</v>
      </c>
      <c r="B61" s="11" t="s">
        <v>6</v>
      </c>
      <c r="C61" s="12">
        <v>1</v>
      </c>
      <c r="D61" s="9" t="s">
        <v>51</v>
      </c>
      <c r="E61" s="27" t="s">
        <v>40</v>
      </c>
      <c r="F61" s="17">
        <v>7</v>
      </c>
      <c r="G61" s="17">
        <v>17</v>
      </c>
      <c r="H61" s="13">
        <f t="shared" si="7"/>
        <v>17</v>
      </c>
      <c r="I61" s="31" t="s">
        <v>100</v>
      </c>
      <c r="J61" s="13">
        <v>45</v>
      </c>
      <c r="K61" s="17"/>
      <c r="L61" s="73">
        <v>8</v>
      </c>
      <c r="M61" s="74" t="s">
        <v>156</v>
      </c>
      <c r="N61" s="75">
        <f t="shared" si="8"/>
        <v>77</v>
      </c>
      <c r="O61" s="76" t="str">
        <f t="shared" si="10"/>
        <v>8/Ц (врло добар)</v>
      </c>
    </row>
    <row r="62" spans="1:15" ht="15" customHeight="1" x14ac:dyDescent="0.25">
      <c r="A62" s="5">
        <f t="shared" si="9"/>
        <v>10</v>
      </c>
      <c r="B62" s="11" t="s">
        <v>6</v>
      </c>
      <c r="C62" s="12">
        <v>1</v>
      </c>
      <c r="D62" s="9" t="s">
        <v>94</v>
      </c>
      <c r="E62" s="27" t="s">
        <v>80</v>
      </c>
      <c r="F62" s="17">
        <v>9</v>
      </c>
      <c r="G62" s="17">
        <v>17.5</v>
      </c>
      <c r="H62" s="13">
        <f t="shared" si="7"/>
        <v>17.5</v>
      </c>
      <c r="I62" s="31" t="s">
        <v>110</v>
      </c>
      <c r="J62" s="13">
        <v>36.5</v>
      </c>
      <c r="K62" s="17"/>
      <c r="L62" s="30">
        <v>8</v>
      </c>
      <c r="M62" s="17" t="s">
        <v>156</v>
      </c>
      <c r="N62" s="13">
        <f t="shared" si="8"/>
        <v>71</v>
      </c>
      <c r="O62" s="10" t="str">
        <f t="shared" si="10"/>
        <v>8/Ц (врло добар)</v>
      </c>
    </row>
    <row r="63" spans="1:15" ht="12" customHeight="1" x14ac:dyDescent="0.25">
      <c r="A63" s="5">
        <f t="shared" si="9"/>
        <v>11</v>
      </c>
      <c r="B63" s="11" t="s">
        <v>6</v>
      </c>
      <c r="C63" s="12">
        <v>1</v>
      </c>
      <c r="D63" s="9" t="s">
        <v>95</v>
      </c>
      <c r="E63" s="27" t="s">
        <v>81</v>
      </c>
      <c r="F63" s="17">
        <v>9</v>
      </c>
      <c r="G63" s="17">
        <v>20.5</v>
      </c>
      <c r="H63" s="13">
        <f t="shared" si="7"/>
        <v>20.5</v>
      </c>
      <c r="I63" s="31" t="s">
        <v>100</v>
      </c>
      <c r="J63" s="13">
        <v>45</v>
      </c>
      <c r="K63" s="17"/>
      <c r="L63" s="17">
        <v>6.5</v>
      </c>
      <c r="M63" s="17" t="s">
        <v>154</v>
      </c>
      <c r="N63" s="13">
        <f t="shared" si="8"/>
        <v>81</v>
      </c>
      <c r="O63" s="10" t="str">
        <f t="shared" si="10"/>
        <v>9/Б (одличан)</v>
      </c>
    </row>
    <row r="64" spans="1:15" ht="12" customHeight="1" x14ac:dyDescent="0.25">
      <c r="A64" s="5">
        <f t="shared" si="9"/>
        <v>12</v>
      </c>
      <c r="B64" s="11" t="s">
        <v>6</v>
      </c>
      <c r="C64" s="12">
        <v>1</v>
      </c>
      <c r="D64" s="24" t="s">
        <v>96</v>
      </c>
      <c r="E64" s="27" t="s">
        <v>82</v>
      </c>
      <c r="F64" s="17">
        <v>5</v>
      </c>
      <c r="G64" s="17">
        <v>12</v>
      </c>
      <c r="H64" s="13">
        <f t="shared" si="7"/>
        <v>12</v>
      </c>
      <c r="I64" s="31" t="s">
        <v>153</v>
      </c>
      <c r="J64" s="13">
        <v>28</v>
      </c>
      <c r="K64" s="17"/>
      <c r="L64" s="73">
        <v>7</v>
      </c>
      <c r="M64" s="74" t="s">
        <v>165</v>
      </c>
      <c r="N64" s="75">
        <f t="shared" si="8"/>
        <v>52</v>
      </c>
      <c r="O64" s="76" t="str">
        <f t="shared" si="10"/>
        <v>6/Е (довољан)</v>
      </c>
    </row>
    <row r="65" spans="1:15" ht="15" customHeight="1" x14ac:dyDescent="0.25">
      <c r="A65" s="5">
        <f t="shared" si="9"/>
        <v>13</v>
      </c>
      <c r="B65" s="11" t="s">
        <v>6</v>
      </c>
      <c r="C65" s="12">
        <v>1</v>
      </c>
      <c r="D65" s="24" t="s">
        <v>97</v>
      </c>
      <c r="E65" s="27" t="s">
        <v>83</v>
      </c>
      <c r="F65" s="17">
        <v>8</v>
      </c>
      <c r="G65" s="17">
        <v>17</v>
      </c>
      <c r="H65" s="13">
        <f t="shared" si="7"/>
        <v>17</v>
      </c>
      <c r="I65" s="31" t="s">
        <v>145</v>
      </c>
      <c r="J65" s="13">
        <v>33</v>
      </c>
      <c r="K65" s="17"/>
      <c r="L65" s="30">
        <v>6</v>
      </c>
      <c r="M65" s="17" t="s">
        <v>156</v>
      </c>
      <c r="N65" s="13">
        <f t="shared" si="8"/>
        <v>64</v>
      </c>
      <c r="O65" s="10" t="str">
        <f t="shared" si="10"/>
        <v>7/Д (добар)</v>
      </c>
    </row>
    <row r="66" spans="1:15" ht="18" customHeight="1" x14ac:dyDescent="0.25">
      <c r="A66" s="5">
        <f t="shared" si="9"/>
        <v>14</v>
      </c>
      <c r="B66" s="11" t="s">
        <v>6</v>
      </c>
      <c r="C66" s="12">
        <v>1</v>
      </c>
      <c r="D66" s="24" t="s">
        <v>98</v>
      </c>
      <c r="E66" s="27" t="s">
        <v>84</v>
      </c>
      <c r="F66" s="17"/>
      <c r="G66" s="17">
        <v>0</v>
      </c>
      <c r="H66" s="13">
        <f t="shared" si="7"/>
        <v>0</v>
      </c>
      <c r="I66" s="31" t="s">
        <v>150</v>
      </c>
      <c r="J66" s="13"/>
      <c r="K66" s="17"/>
      <c r="L66" s="30">
        <v>0</v>
      </c>
      <c r="M66" s="26"/>
      <c r="N66" s="13">
        <f t="shared" si="8"/>
        <v>0</v>
      </c>
      <c r="O66" s="10"/>
    </row>
    <row r="67" spans="1:15" ht="16.5" customHeight="1" x14ac:dyDescent="0.25">
      <c r="A67" s="5">
        <v>15</v>
      </c>
      <c r="B67" s="11" t="s">
        <v>6</v>
      </c>
      <c r="C67" s="12">
        <v>1</v>
      </c>
      <c r="D67" s="56">
        <v>41821</v>
      </c>
      <c r="E67" s="27" t="s">
        <v>85</v>
      </c>
      <c r="F67" s="17">
        <v>10</v>
      </c>
      <c r="G67" s="17">
        <v>21.5</v>
      </c>
      <c r="H67" s="13">
        <f t="shared" si="7"/>
        <v>21.5</v>
      </c>
      <c r="I67" s="31" t="s">
        <v>143</v>
      </c>
      <c r="J67" s="13">
        <v>49.5</v>
      </c>
      <c r="K67" s="17"/>
      <c r="L67" s="17">
        <v>6.5</v>
      </c>
      <c r="M67" s="17" t="s">
        <v>154</v>
      </c>
      <c r="N67" s="13">
        <f t="shared" si="8"/>
        <v>87.5</v>
      </c>
      <c r="O67" s="10" t="str">
        <f>IF(N67&gt;90.9,"10/A (изузетан одличан)",IF(N67&gt;80.9,"9/Б (одличан)",IF(N67&gt;70.9,"8/Ц (врло добар)",IF(N67&gt;60.9,"7/Д (добар)",IF(N67&gt;50.9,"6/Е (довољан)","5/Ф (није положио)")))))</f>
        <v>9/Б (одличан)</v>
      </c>
    </row>
    <row r="68" spans="1:15" ht="15" customHeight="1" x14ac:dyDescent="0.25">
      <c r="A68" s="5">
        <f t="shared" si="9"/>
        <v>16</v>
      </c>
      <c r="B68" s="11"/>
      <c r="C68" s="12"/>
      <c r="D68" s="33" t="s">
        <v>127</v>
      </c>
      <c r="E68" s="34" t="s">
        <v>128</v>
      </c>
      <c r="F68" s="17">
        <v>7</v>
      </c>
      <c r="G68" s="17">
        <v>19</v>
      </c>
      <c r="H68" s="13">
        <f t="shared" si="7"/>
        <v>19</v>
      </c>
      <c r="I68" s="31" t="s">
        <v>152</v>
      </c>
      <c r="J68" s="13">
        <v>41.5</v>
      </c>
      <c r="K68" s="17"/>
      <c r="L68" s="30">
        <v>6.5</v>
      </c>
      <c r="M68" s="17" t="s">
        <v>156</v>
      </c>
      <c r="N68" s="13">
        <f t="shared" si="8"/>
        <v>74</v>
      </c>
      <c r="O68" s="10" t="str">
        <f>IF(N68&gt;90.9,"10/A (изузетан одличан)",IF(N68&gt;80.9,"9/Б (одличан)",IF(N68&gt;70.9,"8/Ц (врло добар)",IF(N68&gt;60.9,"7/Д (добар)",IF(N68&gt;50.9,"6/Е (довољан)","5/Ф (није положио)")))))</f>
        <v>8/Ц (врло добар)</v>
      </c>
    </row>
    <row r="69" spans="1:15" ht="15" customHeight="1" x14ac:dyDescent="0.25">
      <c r="A69" s="5">
        <f t="shared" si="9"/>
        <v>17</v>
      </c>
      <c r="B69" s="11"/>
      <c r="C69" s="12"/>
      <c r="D69" s="33" t="s">
        <v>123</v>
      </c>
      <c r="E69" s="34" t="s">
        <v>124</v>
      </c>
      <c r="F69" s="17">
        <v>7</v>
      </c>
      <c r="G69" s="17">
        <v>19.5</v>
      </c>
      <c r="H69" s="13">
        <f t="shared" si="7"/>
        <v>19.5</v>
      </c>
      <c r="I69" s="31" t="s">
        <v>148</v>
      </c>
      <c r="J69" s="13">
        <v>47.5</v>
      </c>
      <c r="K69" s="17"/>
      <c r="L69" s="30">
        <v>8</v>
      </c>
      <c r="M69" s="17" t="s">
        <v>154</v>
      </c>
      <c r="N69" s="13">
        <f t="shared" si="8"/>
        <v>82</v>
      </c>
      <c r="O69" s="10" t="str">
        <f>IF(N69&gt;90.9,"10/A (изузетан одличан)",IF(N69&gt;80.9,"9/Б (одличан)",IF(N69&gt;70.9,"8/Ц (врло добар)",IF(N69&gt;60.9,"7/Д (добар)",IF(N69&gt;50.9,"6/Е (довољан)","5/Ф (није положио)")))))</f>
        <v>9/Б (одличан)</v>
      </c>
    </row>
    <row r="70" spans="1:15" ht="15" customHeight="1" x14ac:dyDescent="0.25">
      <c r="A70" s="5">
        <f t="shared" si="9"/>
        <v>18</v>
      </c>
      <c r="B70" s="11"/>
      <c r="C70" s="12"/>
      <c r="D70" s="33" t="s">
        <v>125</v>
      </c>
      <c r="E70" s="34" t="s">
        <v>126</v>
      </c>
      <c r="F70" s="17">
        <v>7</v>
      </c>
      <c r="G70" s="17">
        <v>20</v>
      </c>
      <c r="H70" s="13">
        <f t="shared" si="7"/>
        <v>20</v>
      </c>
      <c r="I70" s="31" t="s">
        <v>107</v>
      </c>
      <c r="J70" s="13">
        <v>42</v>
      </c>
      <c r="K70" s="17"/>
      <c r="L70" s="30">
        <v>7</v>
      </c>
      <c r="M70" s="17" t="s">
        <v>154</v>
      </c>
      <c r="N70" s="13">
        <f t="shared" si="8"/>
        <v>76</v>
      </c>
      <c r="O70" s="10" t="str">
        <f>IF(N70&gt;90.9,"10/A (изузетан одличан)",IF(N70&gt;80.9,"9/Б (одличан)",IF(N70&gt;70.9,"8/Ц (врло добар)",IF(N70&gt;60.9,"7/Д (добар)",IF(N70&gt;50.9,"6/Е (довољан)","5/Ф (није положио)")))))</f>
        <v>8/Ц (врло добар)</v>
      </c>
    </row>
    <row r="71" spans="1:15" ht="19.5" customHeight="1" thickBot="1" x14ac:dyDescent="0.3"/>
    <row r="72" spans="1:15" ht="18.75" customHeight="1" thickBot="1" x14ac:dyDescent="0.3">
      <c r="B72" s="57" t="s">
        <v>160</v>
      </c>
      <c r="C72" s="58"/>
      <c r="D72" s="58" t="s">
        <v>158</v>
      </c>
      <c r="E72" s="58" t="s">
        <v>157</v>
      </c>
      <c r="F72" s="58"/>
      <c r="G72" s="58"/>
      <c r="H72" s="59"/>
      <c r="I72" s="60"/>
      <c r="J72" s="60"/>
      <c r="K72" s="58"/>
      <c r="L72" s="61">
        <v>5</v>
      </c>
      <c r="M72" s="62" t="s">
        <v>156</v>
      </c>
      <c r="N72" s="63">
        <v>8</v>
      </c>
      <c r="O72" s="64" t="str">
        <f>IF(N72&gt;90.9,"10/A (изузетан одличан)",IF(N72&gt;80.9,"9/Б (одличан)",IF(N72&gt;70.9,"8/Ц (врло добар)",IF(N72&gt;60.9,"7/Д (добар)",IF(N72&gt;50.9,"6/Е (довољан)","5/Ф (није положио)")))))</f>
        <v>5/Ф (није положио)</v>
      </c>
    </row>
    <row r="73" spans="1:15" ht="18.75" customHeight="1" x14ac:dyDescent="0.25">
      <c r="L73" s="44"/>
      <c r="M73" s="45"/>
    </row>
    <row r="74" spans="1:15" ht="18.75" customHeight="1" x14ac:dyDescent="0.25">
      <c r="B74" s="11" t="s">
        <v>161</v>
      </c>
      <c r="C74" s="12"/>
      <c r="D74" s="36"/>
      <c r="E74" s="5" t="s">
        <v>134</v>
      </c>
      <c r="F74" s="17">
        <v>4.5</v>
      </c>
      <c r="G74" s="17">
        <v>0</v>
      </c>
      <c r="H74" s="13">
        <v>21</v>
      </c>
      <c r="I74" s="31"/>
      <c r="J74" s="13">
        <v>48</v>
      </c>
      <c r="K74" s="17"/>
      <c r="L74" s="30">
        <v>8.5</v>
      </c>
      <c r="M74" s="17" t="s">
        <v>156</v>
      </c>
      <c r="N74" s="13">
        <f>SUM(F74,H74,J74,L74)</f>
        <v>82</v>
      </c>
      <c r="O74" s="10" t="str">
        <f>IF(N74&gt;90.9,"10/A (изузетан одличан)",IF(N74&gt;80.9,"9/Б (одличан)",IF(N74&gt;70.9,"8/Ц (врло добар)",IF(N74&gt;60.9,"7/Д (добар)",IF(N74&gt;50.9,"6/Е (довољан)","5/Ф (није положио)")))))</f>
        <v>9/Б (одличан)</v>
      </c>
    </row>
    <row r="75" spans="1:15" ht="19.5" customHeight="1" x14ac:dyDescent="0.25">
      <c r="B75" s="11" t="s">
        <v>161</v>
      </c>
      <c r="C75" s="12"/>
      <c r="D75" s="36"/>
      <c r="E75" s="5" t="s">
        <v>162</v>
      </c>
      <c r="F75" s="17">
        <v>7</v>
      </c>
      <c r="G75" s="17">
        <v>0</v>
      </c>
      <c r="H75" s="13">
        <v>13</v>
      </c>
      <c r="I75" s="31"/>
      <c r="J75" s="13">
        <v>44</v>
      </c>
      <c r="K75" s="17"/>
      <c r="L75" s="30">
        <v>8</v>
      </c>
      <c r="M75" s="17" t="s">
        <v>156</v>
      </c>
      <c r="N75" s="13">
        <f>SUM(F75,H75,J75,L75)</f>
        <v>72</v>
      </c>
      <c r="O75" s="10" t="str">
        <f>IF(N75&gt;90.9,"10/A (изузетан одличан)",IF(N75&gt;80.9,"9/Б (одличан)",IF(N75&gt;70.9,"8/Ц (врло добар)",IF(N75&gt;60.9,"7/Д (добар)",IF(N75&gt;50.9,"6/Е (довољан)","5/Ф (није положио)")))))</f>
        <v>8/Ц (врло добар)</v>
      </c>
    </row>
    <row r="76" spans="1:15" ht="15" customHeight="1" x14ac:dyDescent="0.25">
      <c r="B76" s="11" t="s">
        <v>161</v>
      </c>
      <c r="C76" s="12"/>
      <c r="D76" s="36"/>
      <c r="E76" s="5" t="s">
        <v>163</v>
      </c>
      <c r="F76" s="17">
        <v>9</v>
      </c>
      <c r="G76" s="17">
        <v>0</v>
      </c>
      <c r="H76" s="13">
        <v>16</v>
      </c>
      <c r="I76" s="31"/>
      <c r="J76" s="13">
        <v>48</v>
      </c>
      <c r="K76" s="17"/>
      <c r="L76" s="30">
        <v>9</v>
      </c>
      <c r="M76" s="17" t="s">
        <v>156</v>
      </c>
      <c r="N76" s="13">
        <f>SUM(F76,H76,J76,L76)</f>
        <v>82</v>
      </c>
      <c r="O76" s="10" t="str">
        <f>IF(N76&gt;90.9,"10/A (изузетан одличан)",IF(N76&gt;80.9,"9/Б (одличан)",IF(N76&gt;70.9,"8/Ц (врло добар)",IF(N76&gt;60.9,"7/Д (добар)",IF(N76&gt;50.9,"6/Е (довољан)","5/Ф (није положио)")))))</f>
        <v>9/Б (одличан)</v>
      </c>
    </row>
  </sheetData>
  <mergeCells count="17">
    <mergeCell ref="B30:E30"/>
    <mergeCell ref="B52:E52"/>
    <mergeCell ref="B8:B9"/>
    <mergeCell ref="C2:H2"/>
    <mergeCell ref="B3:E3"/>
    <mergeCell ref="B12:E12"/>
    <mergeCell ref="C8:C9"/>
    <mergeCell ref="D8:D9"/>
    <mergeCell ref="K1:O1"/>
    <mergeCell ref="K2:O2"/>
    <mergeCell ref="K3:O3"/>
    <mergeCell ref="L8:M8"/>
    <mergeCell ref="O8:O9"/>
    <mergeCell ref="E5:K5"/>
    <mergeCell ref="E8:E9"/>
    <mergeCell ref="N8:N9"/>
    <mergeCell ref="I8:K8"/>
  </mergeCells>
  <phoneticPr fontId="5" type="noConversion"/>
  <pageMargins left="0.70866141732283505" right="0.70866141732283505" top="0.74803149606299202" bottom="0.74803149606299202" header="0.31496062992126" footer="0.31496062992126"/>
  <pageSetup paperSize="9" scale="8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Dias</cp:lastModifiedBy>
  <cp:lastPrinted>2016-03-07T10:37:27Z</cp:lastPrinted>
  <dcterms:created xsi:type="dcterms:W3CDTF">2010-06-20T22:44:49Z</dcterms:created>
  <dcterms:modified xsi:type="dcterms:W3CDTF">2016-09-29T12:26:01Z</dcterms:modified>
</cp:coreProperties>
</file>