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1"/>
  <c r="X9" l="1"/>
  <c r="Y9"/>
  <c r="Y10"/>
  <c r="X11"/>
  <c r="Y11"/>
  <c r="X12"/>
  <c r="Y12"/>
  <c r="X13"/>
  <c r="Y13"/>
  <c r="X14"/>
  <c r="Y14"/>
  <c r="X15"/>
  <c r="Y15"/>
  <c r="X16"/>
  <c r="Y16"/>
  <c r="X17"/>
  <c r="Y17"/>
  <c r="Y8"/>
  <c r="X8"/>
  <c r="V9"/>
  <c r="W9"/>
  <c r="V10"/>
  <c r="W10"/>
  <c r="V11"/>
  <c r="W11"/>
  <c r="V12"/>
  <c r="W12"/>
  <c r="V13"/>
  <c r="W13"/>
  <c r="V14"/>
  <c r="W14"/>
  <c r="V15"/>
  <c r="W15"/>
  <c r="V16"/>
  <c r="W16"/>
  <c r="V17"/>
  <c r="W17"/>
  <c r="W8"/>
  <c r="V8"/>
  <c r="L19"/>
  <c r="I19"/>
  <c r="Y18" l="1"/>
  <c r="W18"/>
  <c r="D15"/>
  <c r="D10"/>
  <c r="D8"/>
  <c r="D17" s="1"/>
  <c r="D3"/>
  <c r="L17"/>
  <c r="I17"/>
  <c r="L16"/>
  <c r="I16"/>
  <c r="L15"/>
  <c r="I15"/>
  <c r="L14"/>
  <c r="I14"/>
  <c r="L13"/>
  <c r="I13"/>
  <c r="L12"/>
  <c r="I12"/>
  <c r="L11"/>
  <c r="I11"/>
  <c r="L10"/>
  <c r="I10"/>
  <c r="L9"/>
  <c r="I9"/>
  <c r="L8"/>
  <c r="I8"/>
  <c r="D19" l="1"/>
  <c r="D16"/>
  <c r="D18" s="1"/>
  <c r="L18"/>
  <c r="P18" s="1"/>
  <c r="I18"/>
  <c r="P19" l="1"/>
  <c r="P20" s="1"/>
  <c r="R19"/>
  <c r="R18"/>
  <c r="R20" l="1"/>
</calcChain>
</file>

<file path=xl/sharedStrings.xml><?xml version="1.0" encoding="utf-8"?>
<sst xmlns="http://schemas.openxmlformats.org/spreadsheetml/2006/main" count="71" uniqueCount="54">
  <si>
    <t>zidovi X pravac</t>
  </si>
  <si>
    <t>zidovi Y pravac</t>
  </si>
  <si>
    <t>dimenzije platana X pravac</t>
  </si>
  <si>
    <t>dimenzije platana Y pravac</t>
  </si>
  <si>
    <t>polozaj tezista zida</t>
  </si>
  <si>
    <t>duzina platna</t>
  </si>
  <si>
    <t>sirina platna</t>
  </si>
  <si>
    <t>krutost X</t>
  </si>
  <si>
    <t>krutost Y</t>
  </si>
  <si>
    <t>x</t>
  </si>
  <si>
    <t>y</t>
  </si>
  <si>
    <t>GPa</t>
  </si>
  <si>
    <t>G=</t>
  </si>
  <si>
    <t xml:space="preserve">  n=</t>
  </si>
  <si>
    <t>Lx=</t>
  </si>
  <si>
    <t>m</t>
  </si>
  <si>
    <t>Ly=</t>
  </si>
  <si>
    <t>prosjecna povrsina sprata=</t>
  </si>
  <si>
    <r>
      <t>m</t>
    </r>
    <r>
      <rPr>
        <vertAlign val="superscript"/>
        <sz val="10"/>
        <rFont val="Arial"/>
        <family val="2"/>
      </rPr>
      <t>2</t>
    </r>
  </si>
  <si>
    <t>spratna visina=</t>
  </si>
  <si>
    <t xml:space="preserve">visina objekta  </t>
  </si>
  <si>
    <t xml:space="preserve"> h=</t>
  </si>
  <si>
    <t xml:space="preserve">stalno opterecenje  </t>
  </si>
  <si>
    <t xml:space="preserve"> g=</t>
  </si>
  <si>
    <r>
      <t>kN/m</t>
    </r>
    <r>
      <rPr>
        <vertAlign val="superscript"/>
        <sz val="10"/>
        <rFont val="Arial"/>
        <family val="2"/>
      </rPr>
      <t>2</t>
    </r>
  </si>
  <si>
    <t xml:space="preserve">korisno opterecenje   </t>
  </si>
  <si>
    <t>p=</t>
  </si>
  <si>
    <t>tezina vertikalnih elemenata</t>
  </si>
  <si>
    <t>kN</t>
  </si>
  <si>
    <t>stalno opterecenje</t>
  </si>
  <si>
    <t xml:space="preserve">   G=</t>
  </si>
  <si>
    <t>korisno opterecenje</t>
  </si>
  <si>
    <t xml:space="preserve">   P=</t>
  </si>
  <si>
    <t>ukupno opterecenje</t>
  </si>
  <si>
    <t xml:space="preserve">   Qv=</t>
  </si>
  <si>
    <t>tezina jednog sprata</t>
  </si>
  <si>
    <t>Wk=</t>
  </si>
  <si>
    <t xml:space="preserve">X pravac  </t>
  </si>
  <si>
    <t xml:space="preserve">Y pravac  </t>
  </si>
  <si>
    <r>
      <t>E</t>
    </r>
    <r>
      <rPr>
        <vertAlign val="sub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=</t>
    </r>
  </si>
  <si>
    <t>broj stubova</t>
  </si>
  <si>
    <t>n=</t>
  </si>
  <si>
    <t>dimenzija stuba</t>
  </si>
  <si>
    <t>b=d=</t>
  </si>
  <si>
    <r>
      <t>m</t>
    </r>
    <r>
      <rPr>
        <vertAlign val="superscript"/>
        <sz val="10"/>
        <color theme="1"/>
        <rFont val="Tahoma"/>
        <family val="2"/>
      </rPr>
      <t>4</t>
    </r>
  </si>
  <si>
    <r>
      <t>m</t>
    </r>
    <r>
      <rPr>
        <vertAlign val="superscript"/>
        <sz val="10"/>
        <color theme="1"/>
        <rFont val="Tahoma"/>
        <family val="2"/>
      </rPr>
      <t>2</t>
    </r>
  </si>
  <si>
    <t>Ax=</t>
  </si>
  <si>
    <t>kom</t>
  </si>
  <si>
    <t>Ay=</t>
  </si>
  <si>
    <r>
      <t>X</t>
    </r>
    <r>
      <rPr>
        <vertAlign val="subscript"/>
        <sz val="10"/>
        <color theme="1"/>
        <rFont val="Tahoma"/>
        <family val="2"/>
      </rPr>
      <t>cs</t>
    </r>
    <r>
      <rPr>
        <sz val="10"/>
        <color theme="1"/>
        <rFont val="Tahoma"/>
        <family val="2"/>
      </rPr>
      <t>=</t>
    </r>
  </si>
  <si>
    <r>
      <t>Y</t>
    </r>
    <r>
      <rPr>
        <vertAlign val="subscript"/>
        <sz val="10"/>
        <color theme="1"/>
        <rFont val="Tahoma"/>
        <family val="2"/>
      </rPr>
      <t>cs</t>
    </r>
    <r>
      <rPr>
        <sz val="10"/>
        <color theme="1"/>
        <rFont val="Tahoma"/>
        <family val="2"/>
      </rPr>
      <t>=</t>
    </r>
  </si>
  <si>
    <r>
      <t>X</t>
    </r>
    <r>
      <rPr>
        <vertAlign val="subscript"/>
        <sz val="10"/>
        <color theme="1"/>
        <rFont val="Tahoma"/>
        <family val="2"/>
      </rPr>
      <t>cm</t>
    </r>
    <r>
      <rPr>
        <sz val="10"/>
        <color theme="1"/>
        <rFont val="Tahoma"/>
        <family val="2"/>
      </rPr>
      <t>=</t>
    </r>
  </si>
  <si>
    <r>
      <t>Y</t>
    </r>
    <r>
      <rPr>
        <vertAlign val="subscript"/>
        <sz val="10"/>
        <rFont val="Tahoma"/>
        <family val="2"/>
      </rPr>
      <t>cm</t>
    </r>
    <r>
      <rPr>
        <sz val="10"/>
        <rFont val="Tahoma"/>
        <family val="2"/>
      </rPr>
      <t>=</t>
    </r>
  </si>
  <si>
    <t>broj tavanica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</si>
</sst>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Tahoma"/>
      <family val="2"/>
    </font>
    <font>
      <sz val="10"/>
      <color rgb="FF0000FF"/>
      <name val="Tahoma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vertAlign val="super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Tahoma"/>
      <family val="2"/>
    </font>
    <font>
      <i/>
      <sz val="10"/>
      <color theme="1"/>
      <name val="Tahoma"/>
      <family val="2"/>
    </font>
    <font>
      <vertAlign val="subscript"/>
      <sz val="10"/>
      <color theme="1"/>
      <name val="Tahoma"/>
      <family val="2"/>
    </font>
    <font>
      <vertAlign val="subscript"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2" fillId="0" borderId="4" xfId="0" applyNumberFormat="1" applyFont="1" applyBorder="1" applyAlignment="1">
      <alignment horizontal="center"/>
    </xf>
    <xf numFmtId="166" fontId="0" fillId="0" borderId="0" xfId="0" applyNumberFormat="1"/>
    <xf numFmtId="1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1" fillId="0" borderId="0" xfId="0" applyFont="1"/>
    <xf numFmtId="2" fontId="0" fillId="0" borderId="4" xfId="0" applyNumberFormat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164" fontId="6" fillId="5" borderId="18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/>
    </xf>
    <xf numFmtId="2" fontId="6" fillId="3" borderId="18" xfId="0" applyNumberFormat="1" applyFont="1" applyFill="1" applyBorder="1" applyAlignment="1">
      <alignment horizontal="center"/>
    </xf>
    <xf numFmtId="2" fontId="6" fillId="5" borderId="1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2" fontId="6" fillId="0" borderId="16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0" fontId="6" fillId="0" borderId="4" xfId="0" applyFont="1" applyBorder="1"/>
    <xf numFmtId="165" fontId="4" fillId="2" borderId="9" xfId="0" applyNumberFormat="1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4" fillId="4" borderId="10" xfId="0" applyNumberFormat="1" applyFont="1" applyFill="1" applyBorder="1" applyAlignment="1">
      <alignment horizontal="center"/>
    </xf>
    <xf numFmtId="165" fontId="6" fillId="2" borderId="9" xfId="0" applyNumberFormat="1" applyFont="1" applyFill="1" applyBorder="1" applyAlignment="1">
      <alignment horizontal="center"/>
    </xf>
    <xf numFmtId="165" fontId="6" fillId="3" borderId="10" xfId="0" applyNumberFormat="1" applyFont="1" applyFill="1" applyBorder="1" applyAlignment="1">
      <alignment horizontal="center"/>
    </xf>
    <xf numFmtId="165" fontId="6" fillId="5" borderId="9" xfId="0" applyNumberFormat="1" applyFont="1" applyFill="1" applyBorder="1" applyAlignment="1">
      <alignment horizontal="center"/>
    </xf>
    <xf numFmtId="165" fontId="6" fillId="4" borderId="10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165" fontId="6" fillId="3" borderId="13" xfId="0" applyNumberFormat="1" applyFont="1" applyFill="1" applyBorder="1" applyAlignment="1">
      <alignment horizontal="center"/>
    </xf>
    <xf numFmtId="165" fontId="6" fillId="5" borderId="11" xfId="0" applyNumberFormat="1" applyFont="1" applyFill="1" applyBorder="1" applyAlignment="1">
      <alignment horizontal="center"/>
    </xf>
    <xf numFmtId="165" fontId="6" fillId="4" borderId="13" xfId="0" applyNumberFormat="1" applyFont="1" applyFill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0"/>
  <sheetViews>
    <sheetView tabSelected="1" workbookViewId="0">
      <selection activeCell="Q11" sqref="Q11:R12"/>
    </sheetView>
  </sheetViews>
  <sheetFormatPr defaultRowHeight="12.75"/>
  <cols>
    <col min="1" max="1" width="4.5703125" style="12" customWidth="1"/>
    <col min="2" max="2" width="27" style="12" bestFit="1" customWidth="1"/>
    <col min="3" max="3" width="6" style="12" bestFit="1" customWidth="1"/>
    <col min="4" max="4" width="9.5703125" style="12" customWidth="1"/>
    <col min="5" max="5" width="6.140625" style="12" bestFit="1" customWidth="1"/>
    <col min="6" max="6" width="8.7109375" style="12" customWidth="1"/>
    <col min="7" max="7" width="11.85546875" style="12" bestFit="1" customWidth="1"/>
    <col min="8" max="8" width="11" style="12" bestFit="1" customWidth="1"/>
    <col min="9" max="9" width="10.28515625" style="12" customWidth="1"/>
    <col min="10" max="10" width="11.85546875" style="12" bestFit="1" customWidth="1"/>
    <col min="11" max="11" width="11" style="12" bestFit="1" customWidth="1"/>
    <col min="12" max="12" width="11.28515625" style="12" customWidth="1"/>
    <col min="13" max="13" width="6.140625" style="12" customWidth="1"/>
    <col min="14" max="14" width="6" style="12" customWidth="1"/>
    <col min="15" max="15" width="9.28515625" style="12" customWidth="1"/>
    <col min="16" max="16" width="8.85546875" style="12" customWidth="1"/>
    <col min="17" max="21" width="9.140625" style="12"/>
    <col min="22" max="22" width="5" style="12" bestFit="1" customWidth="1"/>
    <col min="23" max="23" width="6" style="12" bestFit="1" customWidth="1"/>
    <col min="24" max="24" width="5" style="12" bestFit="1" customWidth="1"/>
    <col min="25" max="25" width="6" style="12" bestFit="1" customWidth="1"/>
    <col min="26" max="16384" width="9.140625" style="12"/>
  </cols>
  <sheetData>
    <row r="2" spans="2:25" ht="18">
      <c r="B2"/>
      <c r="C2" s="2" t="s">
        <v>39</v>
      </c>
      <c r="D2" s="21">
        <v>30.5</v>
      </c>
      <c r="E2" t="s">
        <v>11</v>
      </c>
      <c r="F2"/>
    </row>
    <row r="3" spans="2:25" ht="15">
      <c r="B3"/>
      <c r="C3" s="2" t="s">
        <v>12</v>
      </c>
      <c r="D3" s="21">
        <f>D2/(2*(1+0.2))</f>
        <v>12.708333333333334</v>
      </c>
      <c r="E3" t="s">
        <v>11</v>
      </c>
      <c r="F3"/>
    </row>
    <row r="4" spans="2:25" ht="15.75" thickBot="1">
      <c r="B4" s="2"/>
      <c r="C4" s="2"/>
      <c r="D4" s="22"/>
      <c r="E4"/>
      <c r="F4"/>
    </row>
    <row r="5" spans="2:25" ht="15.75" thickBot="1">
      <c r="B5" s="1" t="s">
        <v>53</v>
      </c>
      <c r="C5" s="1" t="s">
        <v>13</v>
      </c>
      <c r="D5" s="23">
        <v>10</v>
      </c>
      <c r="E5"/>
      <c r="F5"/>
      <c r="O5" s="68" t="s">
        <v>0</v>
      </c>
      <c r="P5" s="69"/>
      <c r="Q5" s="70" t="s">
        <v>1</v>
      </c>
      <c r="R5" s="71"/>
    </row>
    <row r="6" spans="2:25" ht="15.75" thickBot="1">
      <c r="B6"/>
      <c r="C6" s="2" t="s">
        <v>14</v>
      </c>
      <c r="D6" s="24">
        <v>25.4</v>
      </c>
      <c r="E6" t="s">
        <v>15</v>
      </c>
      <c r="F6"/>
      <c r="G6" s="72" t="s">
        <v>2</v>
      </c>
      <c r="H6" s="73"/>
      <c r="I6" s="74"/>
      <c r="J6" s="72" t="s">
        <v>3</v>
      </c>
      <c r="K6" s="75"/>
      <c r="L6" s="76"/>
      <c r="M6" s="36"/>
      <c r="O6" s="64" t="s">
        <v>4</v>
      </c>
      <c r="P6" s="65"/>
      <c r="Q6" s="66" t="s">
        <v>4</v>
      </c>
      <c r="R6" s="67"/>
    </row>
    <row r="7" spans="2:25" ht="15">
      <c r="B7"/>
      <c r="C7" s="2" t="s">
        <v>16</v>
      </c>
      <c r="D7" s="24">
        <v>20.399999999999999</v>
      </c>
      <c r="E7" t="s">
        <v>15</v>
      </c>
      <c r="F7"/>
      <c r="G7" s="13" t="s">
        <v>5</v>
      </c>
      <c r="H7" s="14" t="s">
        <v>6</v>
      </c>
      <c r="I7" s="3" t="s">
        <v>7</v>
      </c>
      <c r="J7" s="13" t="s">
        <v>5</v>
      </c>
      <c r="K7" s="14" t="s">
        <v>6</v>
      </c>
      <c r="L7" s="3" t="s">
        <v>8</v>
      </c>
      <c r="M7" s="37"/>
      <c r="O7" s="59" t="s">
        <v>9</v>
      </c>
      <c r="P7" s="60" t="s">
        <v>10</v>
      </c>
      <c r="Q7" s="61" t="s">
        <v>9</v>
      </c>
      <c r="R7" s="62" t="s">
        <v>10</v>
      </c>
    </row>
    <row r="8" spans="2:25" ht="15">
      <c r="B8" s="2" t="s">
        <v>17</v>
      </c>
      <c r="C8" s="2"/>
      <c r="D8" s="25">
        <f>D7*D6</f>
        <v>518.16</v>
      </c>
      <c r="E8" s="26" t="s">
        <v>18</v>
      </c>
      <c r="F8" s="26"/>
      <c r="G8" s="4">
        <v>5</v>
      </c>
      <c r="H8" s="5">
        <v>0.4</v>
      </c>
      <c r="I8" s="31">
        <f t="shared" ref="I8:I17" si="0">G8^3*H8/12</f>
        <v>4.166666666666667</v>
      </c>
      <c r="J8" s="6">
        <v>5.2</v>
      </c>
      <c r="K8" s="7">
        <v>0.4</v>
      </c>
      <c r="L8" s="28">
        <f t="shared" ref="L8:L17" si="1">J8^3*K8/12</f>
        <v>4.686933333333335</v>
      </c>
      <c r="M8" s="38"/>
      <c r="O8" s="45">
        <v>17.7</v>
      </c>
      <c r="P8" s="46">
        <v>5.2</v>
      </c>
      <c r="Q8" s="47">
        <v>0.2</v>
      </c>
      <c r="R8" s="48">
        <v>17.8</v>
      </c>
      <c r="V8" s="44">
        <f>G8*H8*O8</f>
        <v>35.4</v>
      </c>
      <c r="W8" s="44">
        <f>J8*K8*Q8</f>
        <v>0.41600000000000004</v>
      </c>
      <c r="X8" s="44">
        <f>G8*H8*P8</f>
        <v>10.4</v>
      </c>
      <c r="Y8" s="44">
        <f>J8*K8*R8</f>
        <v>37.024000000000001</v>
      </c>
    </row>
    <row r="9" spans="2:25" ht="15">
      <c r="B9" s="2" t="s">
        <v>19</v>
      </c>
      <c r="C9" s="2"/>
      <c r="D9" s="24">
        <v>3</v>
      </c>
      <c r="E9" t="s">
        <v>15</v>
      </c>
      <c r="F9"/>
      <c r="G9" s="4">
        <v>5</v>
      </c>
      <c r="H9" s="5">
        <v>0.4</v>
      </c>
      <c r="I9" s="31">
        <f t="shared" si="0"/>
        <v>4.166666666666667</v>
      </c>
      <c r="J9" s="6">
        <v>5.2</v>
      </c>
      <c r="K9" s="7">
        <v>0.4</v>
      </c>
      <c r="L9" s="28">
        <f t="shared" si="1"/>
        <v>4.686933333333335</v>
      </c>
      <c r="M9" s="38"/>
      <c r="O9" s="45">
        <v>17.7</v>
      </c>
      <c r="P9" s="46">
        <v>10.199999999999999</v>
      </c>
      <c r="Q9" s="47">
        <v>4.8</v>
      </c>
      <c r="R9" s="48">
        <v>17.8</v>
      </c>
      <c r="V9" s="44">
        <f t="shared" ref="V9:V17" si="2">G9*H9*O9</f>
        <v>35.4</v>
      </c>
      <c r="W9" s="44">
        <f t="shared" ref="W9:W17" si="3">J9*K9*Q9</f>
        <v>9.984</v>
      </c>
      <c r="X9" s="44">
        <f t="shared" ref="X9:X17" si="4">G9*H9*P9</f>
        <v>20.399999999999999</v>
      </c>
      <c r="Y9" s="44">
        <f t="shared" ref="Y9:Y17" si="5">J9*K9*R9</f>
        <v>37.024000000000001</v>
      </c>
    </row>
    <row r="10" spans="2:25" ht="15">
      <c r="B10" s="1" t="s">
        <v>20</v>
      </c>
      <c r="C10" s="1" t="s">
        <v>21</v>
      </c>
      <c r="D10" s="27">
        <f>D5*D9</f>
        <v>30</v>
      </c>
      <c r="E10" t="s">
        <v>15</v>
      </c>
      <c r="F10"/>
      <c r="G10" s="4">
        <v>5</v>
      </c>
      <c r="H10" s="5">
        <v>0.4</v>
      </c>
      <c r="I10" s="31">
        <f t="shared" si="0"/>
        <v>4.166666666666667</v>
      </c>
      <c r="J10" s="6">
        <v>5.2</v>
      </c>
      <c r="K10" s="7">
        <v>0.4</v>
      </c>
      <c r="L10" s="28">
        <f t="shared" si="1"/>
        <v>4.686933333333335</v>
      </c>
      <c r="M10" s="38"/>
      <c r="O10" s="45">
        <v>2.5</v>
      </c>
      <c r="P10" s="46">
        <v>20.2</v>
      </c>
      <c r="Q10" s="47">
        <v>15.2</v>
      </c>
      <c r="R10" s="48">
        <v>17.8</v>
      </c>
      <c r="V10" s="44">
        <f t="shared" si="2"/>
        <v>5</v>
      </c>
      <c r="W10" s="44">
        <f t="shared" si="3"/>
        <v>31.616</v>
      </c>
      <c r="X10" s="44">
        <f t="shared" si="4"/>
        <v>40.4</v>
      </c>
      <c r="Y10" s="44">
        <f t="shared" si="5"/>
        <v>37.024000000000001</v>
      </c>
    </row>
    <row r="11" spans="2:25" ht="14.25">
      <c r="B11" s="1" t="s">
        <v>22</v>
      </c>
      <c r="C11" s="1" t="s">
        <v>23</v>
      </c>
      <c r="D11" s="24">
        <v>6</v>
      </c>
      <c r="E11" s="26" t="s">
        <v>24</v>
      </c>
      <c r="F11" s="26"/>
      <c r="G11" s="58"/>
      <c r="H11" s="5"/>
      <c r="I11" s="31">
        <f t="shared" si="0"/>
        <v>0</v>
      </c>
      <c r="J11" s="63"/>
      <c r="K11" s="7"/>
      <c r="L11" s="28">
        <f t="shared" si="1"/>
        <v>0</v>
      </c>
      <c r="M11" s="38"/>
      <c r="N11" s="8"/>
      <c r="O11" s="45"/>
      <c r="P11" s="46"/>
      <c r="Q11" s="47"/>
      <c r="R11" s="48"/>
      <c r="V11" s="44">
        <f t="shared" si="2"/>
        <v>0</v>
      </c>
      <c r="W11" s="44">
        <f t="shared" si="3"/>
        <v>0</v>
      </c>
      <c r="X11" s="44">
        <f t="shared" si="4"/>
        <v>0</v>
      </c>
      <c r="Y11" s="44">
        <f t="shared" si="5"/>
        <v>0</v>
      </c>
    </row>
    <row r="12" spans="2:25" ht="14.25">
      <c r="B12" s="1" t="s">
        <v>25</v>
      </c>
      <c r="C12" s="1" t="s">
        <v>26</v>
      </c>
      <c r="D12" s="24">
        <v>3</v>
      </c>
      <c r="E12" s="26" t="s">
        <v>24</v>
      </c>
      <c r="F12" s="26"/>
      <c r="G12" s="4"/>
      <c r="H12" s="5"/>
      <c r="I12" s="31">
        <f t="shared" si="0"/>
        <v>0</v>
      </c>
      <c r="J12" s="6"/>
      <c r="K12" s="7"/>
      <c r="L12" s="28">
        <f t="shared" si="1"/>
        <v>0</v>
      </c>
      <c r="M12" s="38"/>
      <c r="O12" s="45"/>
      <c r="P12" s="46"/>
      <c r="Q12" s="47"/>
      <c r="R12" s="48"/>
      <c r="V12" s="44">
        <f t="shared" si="2"/>
        <v>0</v>
      </c>
      <c r="W12" s="44">
        <f t="shared" si="3"/>
        <v>0</v>
      </c>
      <c r="X12" s="44">
        <f t="shared" si="4"/>
        <v>0</v>
      </c>
      <c r="Y12" s="44">
        <f t="shared" si="5"/>
        <v>0</v>
      </c>
    </row>
    <row r="13" spans="2:25">
      <c r="B13" s="1" t="s">
        <v>42</v>
      </c>
      <c r="C13" s="1" t="s">
        <v>43</v>
      </c>
      <c r="D13" s="24">
        <v>0.4</v>
      </c>
      <c r="E13" s="26" t="s">
        <v>15</v>
      </c>
      <c r="F13" s="26"/>
      <c r="G13" s="4"/>
      <c r="H13" s="5"/>
      <c r="I13" s="31">
        <f t="shared" si="0"/>
        <v>0</v>
      </c>
      <c r="J13" s="6"/>
      <c r="K13" s="7"/>
      <c r="L13" s="28">
        <f t="shared" si="1"/>
        <v>0</v>
      </c>
      <c r="M13" s="38"/>
      <c r="O13" s="45"/>
      <c r="P13" s="46"/>
      <c r="Q13" s="47"/>
      <c r="R13" s="48"/>
      <c r="V13" s="44">
        <f t="shared" si="2"/>
        <v>0</v>
      </c>
      <c r="W13" s="44">
        <f t="shared" si="3"/>
        <v>0</v>
      </c>
      <c r="X13" s="44">
        <f t="shared" si="4"/>
        <v>0</v>
      </c>
      <c r="Y13" s="44">
        <f t="shared" si="5"/>
        <v>0</v>
      </c>
    </row>
    <row r="14" spans="2:25">
      <c r="B14" s="1" t="s">
        <v>40</v>
      </c>
      <c r="C14" s="1" t="s">
        <v>41</v>
      </c>
      <c r="D14" s="23">
        <v>20</v>
      </c>
      <c r="E14" s="26" t="s">
        <v>47</v>
      </c>
      <c r="F14" s="26"/>
      <c r="G14" s="4"/>
      <c r="H14" s="5"/>
      <c r="I14" s="31">
        <f t="shared" si="0"/>
        <v>0</v>
      </c>
      <c r="J14" s="16"/>
      <c r="K14" s="15"/>
      <c r="L14" s="28">
        <f t="shared" si="1"/>
        <v>0</v>
      </c>
      <c r="M14" s="38"/>
      <c r="O14" s="49"/>
      <c r="P14" s="50"/>
      <c r="Q14" s="51"/>
      <c r="R14" s="52"/>
      <c r="V14" s="44">
        <f t="shared" si="2"/>
        <v>0</v>
      </c>
      <c r="W14" s="44">
        <f t="shared" si="3"/>
        <v>0</v>
      </c>
      <c r="X14" s="44">
        <f t="shared" si="4"/>
        <v>0</v>
      </c>
      <c r="Y14" s="44">
        <f t="shared" si="5"/>
        <v>0</v>
      </c>
    </row>
    <row r="15" spans="2:25" ht="15">
      <c r="B15" s="2" t="s">
        <v>27</v>
      </c>
      <c r="C15" s="2"/>
      <c r="D15" s="27">
        <f>(D14*D13*D13+I19+L19)*D9*25</f>
        <v>1158</v>
      </c>
      <c r="E15" s="26" t="s">
        <v>28</v>
      </c>
      <c r="F15" s="26"/>
      <c r="G15" s="4"/>
      <c r="H15" s="5"/>
      <c r="I15" s="31">
        <f t="shared" si="0"/>
        <v>0</v>
      </c>
      <c r="J15" s="16"/>
      <c r="K15" s="15"/>
      <c r="L15" s="28">
        <f t="shared" si="1"/>
        <v>0</v>
      </c>
      <c r="M15" s="38"/>
      <c r="O15" s="49"/>
      <c r="P15" s="50"/>
      <c r="Q15" s="51"/>
      <c r="R15" s="52"/>
      <c r="V15" s="44">
        <f t="shared" si="2"/>
        <v>0</v>
      </c>
      <c r="W15" s="44">
        <f t="shared" si="3"/>
        <v>0</v>
      </c>
      <c r="X15" s="44">
        <f t="shared" si="4"/>
        <v>0</v>
      </c>
      <c r="Y15" s="44">
        <f t="shared" si="5"/>
        <v>0</v>
      </c>
    </row>
    <row r="16" spans="2:25" ht="15">
      <c r="B16" s="1" t="s">
        <v>29</v>
      </c>
      <c r="C16" s="1" t="s">
        <v>30</v>
      </c>
      <c r="D16" s="25">
        <f>D5*D8*D11+D15*D5</f>
        <v>42669.599999999999</v>
      </c>
      <c r="E16" s="26" t="s">
        <v>28</v>
      </c>
      <c r="F16" s="26"/>
      <c r="G16" s="4"/>
      <c r="H16" s="5"/>
      <c r="I16" s="31">
        <f t="shared" si="0"/>
        <v>0</v>
      </c>
      <c r="J16" s="16"/>
      <c r="K16" s="15"/>
      <c r="L16" s="28">
        <f t="shared" si="1"/>
        <v>0</v>
      </c>
      <c r="M16" s="38"/>
      <c r="O16" s="49"/>
      <c r="P16" s="50"/>
      <c r="Q16" s="51"/>
      <c r="R16" s="52"/>
      <c r="V16" s="44">
        <f t="shared" si="2"/>
        <v>0</v>
      </c>
      <c r="W16" s="44">
        <f t="shared" si="3"/>
        <v>0</v>
      </c>
      <c r="X16" s="44">
        <f t="shared" si="4"/>
        <v>0</v>
      </c>
      <c r="Y16" s="44">
        <f t="shared" si="5"/>
        <v>0</v>
      </c>
    </row>
    <row r="17" spans="2:25" ht="15.75" thickBot="1">
      <c r="B17" s="1" t="s">
        <v>31</v>
      </c>
      <c r="C17" s="1" t="s">
        <v>32</v>
      </c>
      <c r="D17" s="25">
        <f>D5*D8*D12</f>
        <v>15544.8</v>
      </c>
      <c r="E17" s="26" t="s">
        <v>28</v>
      </c>
      <c r="F17" s="26"/>
      <c r="G17" s="9"/>
      <c r="H17" s="10"/>
      <c r="I17" s="32">
        <f t="shared" si="0"/>
        <v>0</v>
      </c>
      <c r="J17" s="17"/>
      <c r="K17" s="18"/>
      <c r="L17" s="29">
        <f t="shared" si="1"/>
        <v>0</v>
      </c>
      <c r="M17" s="38"/>
      <c r="O17" s="53"/>
      <c r="P17" s="54"/>
      <c r="Q17" s="55"/>
      <c r="R17" s="56"/>
      <c r="V17" s="44">
        <f t="shared" si="2"/>
        <v>0</v>
      </c>
      <c r="W17" s="44">
        <f t="shared" si="3"/>
        <v>0</v>
      </c>
      <c r="X17" s="44">
        <f t="shared" si="4"/>
        <v>0</v>
      </c>
      <c r="Y17" s="44">
        <f t="shared" si="5"/>
        <v>0</v>
      </c>
    </row>
    <row r="18" spans="2:25" ht="15.75" thickBot="1">
      <c r="B18" s="1" t="s">
        <v>33</v>
      </c>
      <c r="C18" s="1" t="s">
        <v>34</v>
      </c>
      <c r="D18" s="25">
        <f>D16+0.3*D17</f>
        <v>47333.04</v>
      </c>
      <c r="E18" s="26" t="s">
        <v>28</v>
      </c>
      <c r="G18" s="19"/>
      <c r="H18" s="11" t="s">
        <v>37</v>
      </c>
      <c r="I18" s="33">
        <f>SUM(I8:I17)</f>
        <v>12.5</v>
      </c>
      <c r="J18" s="39" t="s">
        <v>44</v>
      </c>
      <c r="K18" s="11" t="s">
        <v>38</v>
      </c>
      <c r="L18" s="30">
        <f>SUM(L8:L17)</f>
        <v>14.060800000000004</v>
      </c>
      <c r="M18" s="39" t="s">
        <v>44</v>
      </c>
      <c r="O18" s="20" t="s">
        <v>49</v>
      </c>
      <c r="P18" s="35">
        <f>SUM(L8*Q8+L9*Q9+L10*Q10+L11*Q11+L12*Q12+L13*Q13+L14*Q14+L15*Q15+L16*Q16+L17*Q17)/L18</f>
        <v>6.7333333333333334</v>
      </c>
      <c r="Q18" s="20" t="s">
        <v>50</v>
      </c>
      <c r="R18" s="34">
        <f>SUM(I8*P8+I9*P9+I10*P10+I11*P11+I12*P12+I13*P13+I14*P14+I15*P15+I16*P16+I17*P17)/I18</f>
        <v>11.866666666666667</v>
      </c>
      <c r="W18" s="12">
        <f>SUM(V8:W17)</f>
        <v>117.81599999999999</v>
      </c>
      <c r="Y18" s="12">
        <f>SUM(X8:Y17)</f>
        <v>182.27199999999999</v>
      </c>
    </row>
    <row r="19" spans="2:25" ht="15.75" thickBot="1">
      <c r="B19" s="1" t="s">
        <v>35</v>
      </c>
      <c r="C19" s="1" t="s">
        <v>36</v>
      </c>
      <c r="D19" s="41">
        <f>D8*(D11+0.3*D12)+D15</f>
        <v>4733.3040000000001</v>
      </c>
      <c r="E19" s="26" t="s">
        <v>28</v>
      </c>
      <c r="G19" s="19"/>
      <c r="H19" s="20" t="s">
        <v>46</v>
      </c>
      <c r="I19" s="40">
        <f>G8*H8+G9*H9+G10*H10+G11*H11+G12*H12+G13*H13+G14*H14+G15*H15+G16*H16+G17*H17</f>
        <v>6</v>
      </c>
      <c r="J19" s="39" t="s">
        <v>45</v>
      </c>
      <c r="K19" s="20" t="s">
        <v>48</v>
      </c>
      <c r="L19" s="40">
        <f>J8*K8+J9*K9+J10*K10+J11*K11+J12*K12+J13*K13+J14*K14+J15*K15+J16*K16+J17*K17</f>
        <v>6.24</v>
      </c>
      <c r="M19" s="39" t="s">
        <v>45</v>
      </c>
      <c r="O19" s="20" t="s">
        <v>51</v>
      </c>
      <c r="P19" s="42">
        <f>(25*W18*D9+D6*D7*(D11+0.3*D12)*D6/2+D9*D14*D13*D13*25*D6/2)/D19</f>
        <v>12.103714614569443</v>
      </c>
      <c r="Q19" s="11" t="s">
        <v>52</v>
      </c>
      <c r="R19" s="43">
        <f>(25*Y18*D9+D6*D7*(D11+0.3*D12)*D7/2+D9*D14*D13*D13*25*D7/2)/D19</f>
        <v>11.109892962716952</v>
      </c>
    </row>
    <row r="20" spans="2:25" ht="13.5" thickBot="1">
      <c r="P20" s="57">
        <f>P19-P18</f>
        <v>5.3703812812361091</v>
      </c>
      <c r="R20" s="57">
        <f>R19-R18</f>
        <v>-0.75677370394971533</v>
      </c>
    </row>
  </sheetData>
  <mergeCells count="6">
    <mergeCell ref="O6:P6"/>
    <mergeCell ref="Q6:R6"/>
    <mergeCell ref="O5:P5"/>
    <mergeCell ref="Q5:R5"/>
    <mergeCell ref="G6:I6"/>
    <mergeCell ref="J6:L6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Zrna</dc:creator>
  <cp:lastModifiedBy>zrna</cp:lastModifiedBy>
  <dcterms:created xsi:type="dcterms:W3CDTF">2016-12-29T13:31:21Z</dcterms:created>
  <dcterms:modified xsi:type="dcterms:W3CDTF">2017-01-16T10:06:31Z</dcterms:modified>
</cp:coreProperties>
</file>