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<sst xmlns="http://schemas.openxmlformats.org/spreadsheetml/2006/main" count="262" uniqueCount="143">
  <si>
    <t>Универзитет у Бањој Луци</t>
  </si>
  <si>
    <t>Факултет:</t>
  </si>
  <si>
    <t>Архитектонско-грађевински  факултет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</si>
  <si>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</si>
  <si>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</si>
  <si>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</si>
  <si>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</si>
  <si>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</si>
  <si>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</si>
  <si>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Датум</t>
  </si>
  <si>
    <t>С</t>
  </si>
  <si>
    <t>Презиме и име</t>
  </si>
  <si>
    <t>Бр.пријаве</t>
  </si>
  <si>
    <t>Студијски програм(и): Архитектура</t>
  </si>
  <si>
    <t>Бр.индекса</t>
  </si>
  <si>
    <t>оцјена</t>
  </si>
  <si>
    <t>Kocept 10</t>
  </si>
  <si>
    <t>прелиминарна предаја 20</t>
  </si>
  <si>
    <t>55/13</t>
  </si>
  <si>
    <t>Зорић Драгана</t>
  </si>
  <si>
    <t>Мирошљевић Ивана</t>
  </si>
  <si>
    <t>о</t>
  </si>
  <si>
    <t>Игњатић Наташа</t>
  </si>
  <si>
    <t>20.01.2017.</t>
  </si>
  <si>
    <t>Датум завршног испита: xx.xx.2017.</t>
  </si>
  <si>
    <t>Јотић Славица</t>
  </si>
  <si>
    <t>35/13</t>
  </si>
  <si>
    <t>Стевић Весна</t>
  </si>
  <si>
    <t>29/13</t>
  </si>
  <si>
    <t>Братић Теодора</t>
  </si>
  <si>
    <t>Поповић Горан</t>
  </si>
  <si>
    <t>35/14</t>
  </si>
  <si>
    <t>Ђурић Тина</t>
  </si>
  <si>
    <t>38/14</t>
  </si>
  <si>
    <t>Ћетојевић Јелена</t>
  </si>
  <si>
    <t>30/14</t>
  </si>
  <si>
    <t>Млађеновић Александра</t>
  </si>
  <si>
    <t>Лучић  Николина</t>
  </si>
  <si>
    <t>13/12</t>
  </si>
  <si>
    <t>Илишковић Стефан</t>
  </si>
  <si>
    <t>Ђумић Аљоша</t>
  </si>
  <si>
    <t>Милановић Владана</t>
  </si>
  <si>
    <t>Криминац Јелена</t>
  </si>
  <si>
    <t>49/13</t>
  </si>
  <si>
    <t>Вишекруна Маја</t>
  </si>
  <si>
    <t>17/14</t>
  </si>
  <si>
    <t>Петровић Биљана</t>
  </si>
  <si>
    <t>Родић Наташа</t>
  </si>
  <si>
    <t>Ристић Стефан</t>
  </si>
  <si>
    <t>Радаковић Огњен</t>
  </si>
  <si>
    <t>Нишић Весна</t>
  </si>
  <si>
    <t>12/14</t>
  </si>
  <si>
    <t>Борић Милица</t>
  </si>
  <si>
    <t>10/14</t>
  </si>
  <si>
    <t>Папаз Дајана</t>
  </si>
  <si>
    <t>11/14</t>
  </si>
  <si>
    <t>Шупић Николина</t>
  </si>
  <si>
    <t>Васиљевић Живко</t>
  </si>
  <si>
    <t>Ињац Славица</t>
  </si>
  <si>
    <t>Николић Александра</t>
  </si>
  <si>
    <t>15/13</t>
  </si>
  <si>
    <t>Кнежевић Ивона</t>
  </si>
  <si>
    <t>26/13</t>
  </si>
  <si>
    <t>Јањић Јована</t>
  </si>
  <si>
    <t>Тица Биљана</t>
  </si>
  <si>
    <t>21/14</t>
  </si>
  <si>
    <t>Рикало Миљана</t>
  </si>
  <si>
    <t>Тадић Владимир</t>
  </si>
  <si>
    <t>24/12</t>
  </si>
  <si>
    <t>Лакић Сара</t>
  </si>
  <si>
    <r>
      <t xml:space="preserve">Наставник: </t>
    </r>
    <r>
      <rPr>
        <u val="single"/>
        <sz val="10"/>
        <rFont val="Arial Narrow"/>
        <family val="2"/>
      </rPr>
      <t>доц. Др Маја Милић Алексић</t>
    </r>
  </si>
  <si>
    <t>Графички рад 60</t>
  </si>
  <si>
    <t>процес пројектовања</t>
  </si>
  <si>
    <t>8/14</t>
  </si>
  <si>
    <t>3/14</t>
  </si>
  <si>
    <t>3/13</t>
  </si>
  <si>
    <t>7/13</t>
  </si>
  <si>
    <t>6/14</t>
  </si>
  <si>
    <t>Раилић Јована</t>
  </si>
  <si>
    <t>13/14</t>
  </si>
  <si>
    <t>7/14</t>
  </si>
  <si>
    <t>28/14</t>
  </si>
  <si>
    <t>Касиповић Јована</t>
  </si>
  <si>
    <t>Тешановић Милан</t>
  </si>
  <si>
    <t>43/13</t>
  </si>
  <si>
    <t>Јефтовић Ања</t>
  </si>
  <si>
    <t>*</t>
  </si>
  <si>
    <t>Миловановић Јована</t>
  </si>
  <si>
    <t>Ђукелић Бранислав</t>
  </si>
  <si>
    <t>24/10</t>
  </si>
  <si>
    <t>07/13</t>
  </si>
  <si>
    <t>01/14</t>
  </si>
  <si>
    <t>03/14</t>
  </si>
  <si>
    <t>21/13</t>
  </si>
  <si>
    <t>Шебић Ђорђе</t>
  </si>
  <si>
    <t>9-</t>
  </si>
  <si>
    <t>7+</t>
  </si>
  <si>
    <t>8/9</t>
  </si>
  <si>
    <t>9+</t>
  </si>
  <si>
    <t>8/7</t>
  </si>
  <si>
    <t>8+</t>
  </si>
  <si>
    <t>9/8</t>
  </si>
  <si>
    <t>7</t>
  </si>
  <si>
    <t>7/8</t>
  </si>
  <si>
    <t>9/10</t>
  </si>
  <si>
    <t>10-</t>
  </si>
  <si>
    <t>7,5</t>
  </si>
  <si>
    <t>10</t>
  </si>
  <si>
    <t>7-</t>
  </si>
  <si>
    <t>8,5</t>
  </si>
  <si>
    <t>7/6</t>
  </si>
  <si>
    <t>6,5</t>
  </si>
  <si>
    <t>8-</t>
  </si>
  <si>
    <t>8</t>
  </si>
  <si>
    <t>8,2</t>
  </si>
  <si>
    <t>А</t>
  </si>
  <si>
    <t>ГР</t>
  </si>
  <si>
    <t>ПП</t>
  </si>
  <si>
    <t>ЗИ</t>
  </si>
  <si>
    <t>АП12</t>
  </si>
  <si>
    <t>АП13</t>
  </si>
  <si>
    <t>8,4</t>
  </si>
  <si>
    <t>9,2</t>
  </si>
  <si>
    <t>7,4</t>
  </si>
  <si>
    <t>7,6</t>
  </si>
  <si>
    <t>8,6</t>
  </si>
  <si>
    <t>9,4</t>
  </si>
  <si>
    <t>9,8</t>
  </si>
  <si>
    <t>8,8</t>
  </si>
  <si>
    <t>6,8</t>
  </si>
  <si>
    <t>6,6</t>
  </si>
  <si>
    <t>7,8</t>
  </si>
  <si>
    <t>Завршни испит Ап13 20</t>
  </si>
  <si>
    <t>8.02.2018.</t>
  </si>
  <si>
    <t>Предмет: Архитектонско пројектовање  13</t>
  </si>
  <si>
    <t>БАЛВАН ФИЛИП ...од чворе</t>
  </si>
  <si>
    <t>теники терен</t>
  </si>
  <si>
    <t>6</t>
  </si>
  <si>
    <t>5,5</t>
  </si>
  <si>
    <t>22.02.2018.</t>
  </si>
  <si>
    <t>PRPOŠ ALEKSANDAR</t>
  </si>
  <si>
    <t>26.04,2018.</t>
  </si>
  <si>
    <t>НИЈЕ ПРИЈАВИО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</si>
</sst>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.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 Narrow"/>
      <family val="2"/>
    </font>
    <font>
      <sz val="10"/>
      <color indexed="13"/>
      <name val="Arial Narrow"/>
      <family val="2"/>
    </font>
    <font>
      <b/>
      <sz val="10"/>
      <color indexed="21"/>
      <name val="Arial Narrow"/>
      <family val="2"/>
    </font>
    <font>
      <sz val="10"/>
      <color indexed="2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10"/>
      <name val="Arial"/>
      <family val="2"/>
    </font>
    <font>
      <sz val="9"/>
      <color indexed="10"/>
      <name val="Calibri"/>
      <family val="2"/>
    </font>
    <font>
      <sz val="9"/>
      <color indexed="55"/>
      <name val="Calibri"/>
      <family val="2"/>
    </font>
    <font>
      <sz val="9"/>
      <color indexed="55"/>
      <name val="Arial"/>
      <family val="2"/>
    </font>
    <font>
      <b/>
      <sz val="10"/>
      <color indexed="55"/>
      <name val="Arial Narrow"/>
      <family val="2"/>
    </font>
    <font>
      <b/>
      <sz val="9"/>
      <color indexed="55"/>
      <name val="Arial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 Narrow"/>
      <family val="2"/>
    </font>
    <font>
      <sz val="10"/>
      <color rgb="FFFFFF00"/>
      <name val="Arial Narrow"/>
      <family val="2"/>
    </font>
    <font>
      <b/>
      <sz val="10"/>
      <color theme="8" tint="-0.4999699890613556"/>
      <name val="Arial Narrow"/>
      <family val="2"/>
    </font>
    <font>
      <sz val="10"/>
      <color theme="8" tint="-0.4999699890613556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</font>
    <font>
      <sz val="9"/>
      <color theme="0" tint="-0.3499799966812134"/>
      <name val="Calibri"/>
      <family val="2"/>
    </font>
    <font>
      <sz val="10"/>
      <color theme="0" tint="-0.3499799966812134"/>
      <name val="Arial Narrow"/>
      <family val="2"/>
    </font>
    <font>
      <sz val="9"/>
      <color theme="0" tint="-0.3499799966812134"/>
      <name val="Arial"/>
      <family val="2"/>
    </font>
    <font>
      <b/>
      <sz val="10"/>
      <color theme="0" tint="-0.3499799966812134"/>
      <name val="Arial Narrow"/>
      <family val="2"/>
    </font>
    <font>
      <b/>
      <sz val="9"/>
      <color theme="0" tint="-0.3499799966812134"/>
      <name val="Arial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2" fontId="4" fillId="0" borderId="10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vertical="center"/>
      <protection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2" fillId="0" borderId="0" xfId="57" applyFont="1" applyFill="1">
      <alignment/>
      <protection/>
    </xf>
    <xf numFmtId="0" fontId="62" fillId="0" borderId="0" xfId="0" applyFont="1" applyFill="1" applyAlignment="1">
      <alignment/>
    </xf>
    <xf numFmtId="0" fontId="63" fillId="0" borderId="0" xfId="57" applyFont="1" applyFill="1" applyAlignment="1">
      <alignment/>
      <protection/>
    </xf>
    <xf numFmtId="0" fontId="64" fillId="0" borderId="0" xfId="0" applyFont="1" applyFill="1" applyAlignment="1">
      <alignment/>
    </xf>
    <xf numFmtId="0" fontId="64" fillId="0" borderId="10" xfId="57" applyFont="1" applyFill="1" applyBorder="1" applyAlignment="1">
      <alignment horizontal="center" vertical="center" wrapText="1"/>
      <protection/>
    </xf>
    <xf numFmtId="2" fontId="65" fillId="0" borderId="10" xfId="57" applyNumberFormat="1" applyFont="1" applyFill="1" applyBorder="1" applyAlignment="1">
      <alignment horizontal="center" vertical="center" wrapText="1"/>
      <protection/>
    </xf>
    <xf numFmtId="0" fontId="66" fillId="0" borderId="10" xfId="57" applyFont="1" applyFill="1" applyBorder="1" applyAlignment="1">
      <alignment horizontal="center" vertical="center" wrapText="1"/>
      <protection/>
    </xf>
    <xf numFmtId="0" fontId="5" fillId="0" borderId="0" xfId="57" applyFont="1" applyFill="1">
      <alignment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0" xfId="57" applyNumberFormat="1" applyFont="1" applyFill="1" applyBorder="1">
      <alignment/>
      <protection/>
    </xf>
    <xf numFmtId="49" fontId="5" fillId="0" borderId="0" xfId="57" applyNumberFormat="1" applyFont="1" applyFill="1" applyBorder="1" applyAlignment="1">
      <alignment vertical="center"/>
      <protection/>
    </xf>
    <xf numFmtId="49" fontId="5" fillId="0" borderId="0" xfId="0" applyNumberFormat="1" applyFont="1" applyFill="1" applyAlignment="1">
      <alignment/>
    </xf>
    <xf numFmtId="49" fontId="5" fillId="0" borderId="10" xfId="57" applyNumberFormat="1" applyFont="1" applyFill="1" applyBorder="1" applyAlignment="1">
      <alignment horizontal="center" vertical="center" textRotation="90" wrapText="1"/>
      <protection/>
    </xf>
    <xf numFmtId="0" fontId="63" fillId="0" borderId="0" xfId="57" applyFont="1" applyFill="1" applyAlignment="1">
      <alignment/>
      <protection/>
    </xf>
    <xf numFmtId="0" fontId="63" fillId="0" borderId="0" xfId="0" applyFont="1" applyFill="1" applyAlignment="1">
      <alignment/>
    </xf>
    <xf numFmtId="0" fontId="63" fillId="0" borderId="1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>
      <alignment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2" fontId="63" fillId="0" borderId="10" xfId="57" applyNumberFormat="1" applyFont="1" applyFill="1" applyBorder="1" applyAlignment="1">
      <alignment horizontal="center" vertical="center" wrapText="1"/>
      <protection/>
    </xf>
    <xf numFmtId="49" fontId="4" fillId="0" borderId="11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2" fontId="63" fillId="0" borderId="11" xfId="57" applyNumberFormat="1" applyFont="1" applyFill="1" applyBorder="1" applyAlignment="1">
      <alignment horizontal="center" vertical="center" wrapText="1"/>
      <protection/>
    </xf>
    <xf numFmtId="14" fontId="64" fillId="0" borderId="11" xfId="57" applyNumberFormat="1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2" fontId="33" fillId="0" borderId="10" xfId="57" applyNumberFormat="1" applyFont="1" applyFill="1" applyBorder="1" applyAlignment="1">
      <alignment horizontal="center" vertical="center" wrapText="1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57" applyFont="1" applyFill="1" applyBorder="1" applyAlignment="1">
      <alignment horizontal="left" vertical="center"/>
      <protection/>
    </xf>
    <xf numFmtId="0" fontId="34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left" vertical="center"/>
    </xf>
    <xf numFmtId="49" fontId="33" fillId="0" borderId="10" xfId="57" applyNumberFormat="1" applyFont="1" applyFill="1" applyBorder="1" applyAlignment="1">
      <alignment horizontal="center" vertical="center" wrapText="1"/>
      <protection/>
    </xf>
    <xf numFmtId="49" fontId="68" fillId="0" borderId="10" xfId="57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49" fontId="4" fillId="33" borderId="10" xfId="57" applyNumberFormat="1" applyFont="1" applyFill="1" applyBorder="1" applyAlignment="1" applyProtection="1">
      <alignment horizontal="center" vertical="center" wrapText="1"/>
      <protection/>
    </xf>
    <xf numFmtId="0" fontId="4" fillId="33" borderId="10" xfId="57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2" fontId="5" fillId="33" borderId="10" xfId="57" applyNumberFormat="1" applyFont="1" applyFill="1" applyBorder="1" applyAlignment="1">
      <alignment horizontal="center" vertical="center" wrapText="1"/>
      <protection/>
    </xf>
    <xf numFmtId="49" fontId="33" fillId="33" borderId="10" xfId="57" applyNumberFormat="1" applyFont="1" applyFill="1" applyBorder="1" applyAlignment="1">
      <alignment horizontal="center" vertical="center" wrapText="1"/>
      <protection/>
    </xf>
    <xf numFmtId="2" fontId="7" fillId="33" borderId="10" xfId="57" applyNumberFormat="1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2" fontId="69" fillId="0" borderId="10" xfId="57" applyNumberFormat="1" applyFont="1" applyFill="1" applyBorder="1" applyAlignment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 wrapText="1"/>
      <protection/>
    </xf>
    <xf numFmtId="49" fontId="69" fillId="33" borderId="10" xfId="57" applyNumberFormat="1" applyFont="1" applyFill="1" applyBorder="1" applyAlignment="1">
      <alignment horizontal="center" vertical="center" wrapText="1"/>
      <protection/>
    </xf>
    <xf numFmtId="0" fontId="70" fillId="0" borderId="0" xfId="57" applyFont="1" applyFill="1">
      <alignment/>
      <protection/>
    </xf>
    <xf numFmtId="0" fontId="70" fillId="0" borderId="0" xfId="57" applyFont="1" applyFill="1" applyBorder="1" applyAlignment="1">
      <alignment vertical="center"/>
      <protection/>
    </xf>
    <xf numFmtId="0" fontId="70" fillId="0" borderId="0" xfId="0" applyFont="1" applyFill="1" applyAlignment="1">
      <alignment/>
    </xf>
    <xf numFmtId="0" fontId="70" fillId="0" borderId="10" xfId="57" applyFont="1" applyFill="1" applyBorder="1" applyAlignment="1">
      <alignment horizontal="center" vertical="center" textRotation="90" wrapText="1"/>
      <protection/>
    </xf>
    <xf numFmtId="49" fontId="70" fillId="0" borderId="10" xfId="57" applyNumberFormat="1" applyFont="1" applyFill="1" applyBorder="1" applyAlignment="1">
      <alignment horizontal="center" vertical="center" wrapText="1"/>
      <protection/>
    </xf>
    <xf numFmtId="2" fontId="70" fillId="0" borderId="10" xfId="57" applyNumberFormat="1" applyFont="1" applyFill="1" applyBorder="1" applyAlignment="1">
      <alignment horizontal="center" vertical="center" wrapText="1"/>
      <protection/>
    </xf>
    <xf numFmtId="2" fontId="70" fillId="33" borderId="10" xfId="57" applyNumberFormat="1" applyFont="1" applyFill="1" applyBorder="1" applyAlignment="1">
      <alignment horizontal="center" vertical="center" wrapText="1"/>
      <protection/>
    </xf>
    <xf numFmtId="2" fontId="70" fillId="34" borderId="10" xfId="57" applyNumberFormat="1" applyFont="1" applyFill="1" applyBorder="1" applyAlignment="1">
      <alignment horizontal="center" vertical="center" wrapText="1"/>
      <protection/>
    </xf>
    <xf numFmtId="0" fontId="70" fillId="0" borderId="0" xfId="57" applyFont="1" applyFill="1" applyBorder="1">
      <alignment/>
      <protection/>
    </xf>
    <xf numFmtId="0" fontId="70" fillId="0" borderId="0" xfId="57" applyFont="1" applyFill="1" applyBorder="1" applyAlignment="1">
      <alignment horizontal="left" vertical="center"/>
      <protection/>
    </xf>
    <xf numFmtId="0" fontId="70" fillId="0" borderId="10" xfId="57" applyFont="1" applyFill="1" applyBorder="1" applyAlignment="1">
      <alignment horizontal="center" vertical="center" wrapText="1"/>
      <protection/>
    </xf>
    <xf numFmtId="2" fontId="69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center"/>
    </xf>
    <xf numFmtId="49" fontId="70" fillId="0" borderId="10" xfId="57" applyNumberFormat="1" applyFont="1" applyFill="1" applyBorder="1" applyAlignment="1" applyProtection="1">
      <alignment horizontal="center" vertical="center" wrapText="1"/>
      <protection/>
    </xf>
    <xf numFmtId="0" fontId="70" fillId="0" borderId="10" xfId="57" applyNumberFormat="1" applyFont="1" applyFill="1" applyBorder="1" applyAlignment="1" applyProtection="1">
      <alignment horizontal="center" vertical="center" wrapText="1"/>
      <protection/>
    </xf>
    <xf numFmtId="49" fontId="71" fillId="0" borderId="10" xfId="0" applyNumberFormat="1" applyFont="1" applyFill="1" applyBorder="1" applyAlignment="1">
      <alignment horizontal="left" vertical="center" wrapText="1"/>
    </xf>
    <xf numFmtId="0" fontId="71" fillId="0" borderId="10" xfId="57" applyFont="1" applyFill="1" applyBorder="1" applyAlignment="1">
      <alignment horizontal="left" vertical="center"/>
      <protection/>
    </xf>
    <xf numFmtId="2" fontId="72" fillId="0" borderId="10" xfId="57" applyNumberFormat="1" applyFont="1" applyFill="1" applyBorder="1" applyAlignment="1">
      <alignment horizontal="center" vertical="center" wrapText="1"/>
      <protection/>
    </xf>
    <xf numFmtId="2" fontId="73" fillId="0" borderId="10" xfId="57" applyNumberFormat="1" applyFont="1" applyFill="1" applyBorder="1" applyAlignment="1">
      <alignment horizontal="center" vertical="center" wrapText="1"/>
      <protection/>
    </xf>
    <xf numFmtId="0" fontId="4" fillId="16" borderId="10" xfId="0" applyFont="1" applyFill="1" applyBorder="1" applyAlignment="1">
      <alignment horizontal="center" vertical="center"/>
    </xf>
    <xf numFmtId="49" fontId="4" fillId="16" borderId="11" xfId="57" applyNumberFormat="1" applyFont="1" applyFill="1" applyBorder="1" applyAlignment="1" applyProtection="1">
      <alignment horizontal="center" vertical="center" wrapText="1"/>
      <protection/>
    </xf>
    <xf numFmtId="0" fontId="4" fillId="16" borderId="10" xfId="57" applyNumberFormat="1" applyFont="1" applyFill="1" applyBorder="1" applyAlignment="1" applyProtection="1">
      <alignment horizontal="center" vertical="center" wrapText="1"/>
      <protection/>
    </xf>
    <xf numFmtId="49" fontId="8" fillId="16" borderId="10" xfId="0" applyNumberFormat="1" applyFont="1" applyFill="1" applyBorder="1" applyAlignment="1">
      <alignment horizontal="left" vertical="center" wrapText="1"/>
    </xf>
    <xf numFmtId="0" fontId="8" fillId="16" borderId="10" xfId="0" applyFont="1" applyFill="1" applyBorder="1" applyAlignment="1">
      <alignment horizontal="left" vertical="center"/>
    </xf>
    <xf numFmtId="2" fontId="70" fillId="16" borderId="10" xfId="57" applyNumberFormat="1" applyFont="1" applyFill="1" applyBorder="1" applyAlignment="1">
      <alignment horizontal="center" vertical="center" wrapText="1"/>
      <protection/>
    </xf>
    <xf numFmtId="2" fontId="5" fillId="16" borderId="10" xfId="57" applyNumberFormat="1" applyFont="1" applyFill="1" applyBorder="1" applyAlignment="1">
      <alignment horizontal="center" vertical="center" wrapText="1"/>
      <protection/>
    </xf>
    <xf numFmtId="49" fontId="69" fillId="16" borderId="10" xfId="57" applyNumberFormat="1" applyFont="1" applyFill="1" applyBorder="1" applyAlignment="1">
      <alignment horizontal="center" vertical="center" wrapText="1"/>
      <protection/>
    </xf>
    <xf numFmtId="2" fontId="69" fillId="16" borderId="10" xfId="57" applyNumberFormat="1" applyFont="1" applyFill="1" applyBorder="1" applyAlignment="1">
      <alignment horizontal="center" vertical="center" wrapText="1"/>
      <protection/>
    </xf>
    <xf numFmtId="2" fontId="7" fillId="16" borderId="10" xfId="57" applyNumberFormat="1" applyFont="1" applyFill="1" applyBorder="1" applyAlignment="1">
      <alignment horizontal="center" vertical="center" wrapText="1"/>
      <protection/>
    </xf>
    <xf numFmtId="0" fontId="3" fillId="16" borderId="10" xfId="57" applyFont="1" applyFill="1" applyBorder="1" applyAlignment="1">
      <alignment horizontal="center" vertical="center" wrapText="1"/>
      <protection/>
    </xf>
    <xf numFmtId="2" fontId="63" fillId="16" borderId="11" xfId="57" applyNumberFormat="1" applyFont="1" applyFill="1" applyBorder="1" applyAlignment="1">
      <alignment horizontal="center" vertical="center" wrapText="1"/>
      <protection/>
    </xf>
    <xf numFmtId="14" fontId="4" fillId="16" borderId="11" xfId="57" applyNumberFormat="1" applyFont="1" applyFill="1" applyBorder="1" applyAlignment="1">
      <alignment horizontal="center" vertical="center" wrapText="1"/>
      <protection/>
    </xf>
    <xf numFmtId="0" fontId="61" fillId="16" borderId="0" xfId="0" applyFont="1" applyFill="1" applyBorder="1" applyAlignment="1">
      <alignment/>
    </xf>
    <xf numFmtId="0" fontId="61" fillId="16" borderId="0" xfId="0" applyFont="1" applyFill="1" applyAlignment="1">
      <alignment/>
    </xf>
    <xf numFmtId="49" fontId="4" fillId="16" borderId="10" xfId="57" applyNumberFormat="1" applyFont="1" applyFill="1" applyBorder="1" applyAlignment="1" applyProtection="1">
      <alignment horizontal="center" vertical="center" wrapText="1"/>
      <protection/>
    </xf>
    <xf numFmtId="49" fontId="33" fillId="16" borderId="10" xfId="57" applyNumberFormat="1" applyFont="1" applyFill="1" applyBorder="1" applyAlignment="1">
      <alignment horizontal="center" vertical="center" wrapText="1"/>
      <protection/>
    </xf>
    <xf numFmtId="2" fontId="65" fillId="16" borderId="10" xfId="57" applyNumberFormat="1" applyFont="1" applyFill="1" applyBorder="1" applyAlignment="1">
      <alignment horizontal="center" vertical="center" wrapText="1"/>
      <protection/>
    </xf>
    <xf numFmtId="0" fontId="4" fillId="16" borderId="10" xfId="0" applyFont="1" applyFill="1" applyBorder="1" applyAlignment="1">
      <alignment/>
    </xf>
    <xf numFmtId="0" fontId="4" fillId="16" borderId="0" xfId="0" applyFont="1" applyFill="1" applyAlignment="1">
      <alignment/>
    </xf>
    <xf numFmtId="0" fontId="5" fillId="16" borderId="10" xfId="0" applyFont="1" applyFill="1" applyBorder="1" applyAlignment="1">
      <alignment/>
    </xf>
    <xf numFmtId="0" fontId="67" fillId="16" borderId="10" xfId="57" applyFont="1" applyFill="1" applyBorder="1" applyAlignment="1">
      <alignment horizontal="left" vertical="center"/>
      <protection/>
    </xf>
    <xf numFmtId="2" fontId="33" fillId="16" borderId="10" xfId="57" applyNumberFormat="1" applyFont="1" applyFill="1" applyBorder="1" applyAlignment="1">
      <alignment horizontal="center" vertical="center" wrapText="1"/>
      <protection/>
    </xf>
    <xf numFmtId="2" fontId="5" fillId="16" borderId="11" xfId="57" applyNumberFormat="1" applyFont="1" applyFill="1" applyBorder="1" applyAlignment="1">
      <alignment horizontal="center" vertical="center" wrapText="1"/>
      <protection/>
    </xf>
    <xf numFmtId="0" fontId="4" fillId="16" borderId="0" xfId="0" applyFont="1" applyFill="1" applyBorder="1" applyAlignment="1">
      <alignment/>
    </xf>
    <xf numFmtId="49" fontId="8" fillId="16" borderId="10" xfId="0" applyNumberFormat="1" applyFont="1" applyFill="1" applyBorder="1" applyAlignment="1">
      <alignment horizontal="left" vertical="center"/>
    </xf>
    <xf numFmtId="0" fontId="8" fillId="16" borderId="10" xfId="58" applyFont="1" applyFill="1" applyBorder="1" applyAlignment="1">
      <alignment horizontal="left" vertical="center"/>
      <protection/>
    </xf>
    <xf numFmtId="0" fontId="8" fillId="16" borderId="10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0" xfId="57" applyFont="1" applyFill="1" applyAlignment="1">
      <alignment horizontal="left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right" vertical="center" wrapText="1"/>
      <protection/>
    </xf>
    <xf numFmtId="0" fontId="74" fillId="0" borderId="0" xfId="57" applyFont="1" applyFill="1" applyBorder="1" applyAlignment="1">
      <alignment horizontal="right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/>
      <protection/>
    </xf>
    <xf numFmtId="0" fontId="4" fillId="16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63" fillId="0" borderId="13" xfId="57" applyFont="1" applyFill="1" applyBorder="1" applyAlignment="1">
      <alignment horizontal="center" vertical="center" wrapText="1"/>
      <protection/>
    </xf>
    <xf numFmtId="0" fontId="63" fillId="0" borderId="14" xfId="57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49" fontId="4" fillId="34" borderId="10" xfId="57" applyNumberFormat="1" applyFont="1" applyFill="1" applyBorder="1" applyAlignment="1" applyProtection="1">
      <alignment horizontal="center" vertical="center" wrapText="1"/>
      <protection/>
    </xf>
    <xf numFmtId="0" fontId="4" fillId="34" borderId="10" xfId="57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>
      <alignment horizontal="left" vertical="center" wrapText="1"/>
    </xf>
    <xf numFmtId="0" fontId="8" fillId="34" borderId="10" xfId="57" applyFont="1" applyFill="1" applyBorder="1" applyAlignment="1">
      <alignment horizontal="left" vertical="center"/>
      <protection/>
    </xf>
    <xf numFmtId="2" fontId="5" fillId="34" borderId="10" xfId="57" applyNumberFormat="1" applyFont="1" applyFill="1" applyBorder="1" applyAlignment="1">
      <alignment horizontal="center" vertical="center" wrapText="1"/>
      <protection/>
    </xf>
    <xf numFmtId="49" fontId="33" fillId="34" borderId="10" xfId="57" applyNumberFormat="1" applyFont="1" applyFill="1" applyBorder="1" applyAlignment="1">
      <alignment horizontal="center" vertical="center" wrapText="1"/>
      <protection/>
    </xf>
    <xf numFmtId="49" fontId="69" fillId="34" borderId="10" xfId="57" applyNumberFormat="1" applyFont="1" applyFill="1" applyBorder="1" applyAlignment="1">
      <alignment horizontal="center" vertical="center" wrapText="1"/>
      <protection/>
    </xf>
    <xf numFmtId="2" fontId="69" fillId="34" borderId="10" xfId="57" applyNumberFormat="1" applyFont="1" applyFill="1" applyBorder="1" applyAlignment="1">
      <alignment horizontal="center" vertical="center" wrapText="1"/>
      <protection/>
    </xf>
    <xf numFmtId="2" fontId="7" fillId="34" borderId="10" xfId="57" applyNumberFormat="1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2" fontId="65" fillId="34" borderId="10" xfId="57" applyNumberFormat="1" applyFont="1" applyFill="1" applyBorder="1" applyAlignment="1">
      <alignment horizontal="center" vertical="center" wrapText="1"/>
      <protection/>
    </xf>
    <xf numFmtId="0" fontId="66" fillId="34" borderId="10" xfId="57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15" borderId="10" xfId="0" applyFont="1" applyFill="1" applyBorder="1" applyAlignment="1">
      <alignment horizontal="center" vertical="center"/>
    </xf>
    <xf numFmtId="0" fontId="4" fillId="15" borderId="10" xfId="57" applyNumberFormat="1" applyFont="1" applyFill="1" applyBorder="1" applyAlignment="1" applyProtection="1">
      <alignment horizontal="center" vertical="center" wrapText="1"/>
      <protection/>
    </xf>
    <xf numFmtId="49" fontId="8" fillId="15" borderId="10" xfId="0" applyNumberFormat="1" applyFont="1" applyFill="1" applyBorder="1" applyAlignment="1">
      <alignment horizontal="left" vertical="center" wrapText="1"/>
    </xf>
    <xf numFmtId="2" fontId="70" fillId="15" borderId="10" xfId="57" applyNumberFormat="1" applyFont="1" applyFill="1" applyBorder="1" applyAlignment="1">
      <alignment horizontal="center" vertical="center" wrapText="1"/>
      <protection/>
    </xf>
    <xf numFmtId="2" fontId="5" fillId="15" borderId="10" xfId="57" applyNumberFormat="1" applyFont="1" applyFill="1" applyBorder="1" applyAlignment="1">
      <alignment horizontal="center" vertical="center" wrapText="1"/>
      <protection/>
    </xf>
    <xf numFmtId="49" fontId="33" fillId="15" borderId="10" xfId="57" applyNumberFormat="1" applyFont="1" applyFill="1" applyBorder="1" applyAlignment="1">
      <alignment horizontal="center" vertical="center" wrapText="1"/>
      <protection/>
    </xf>
    <xf numFmtId="49" fontId="69" fillId="15" borderId="10" xfId="57" applyNumberFormat="1" applyFont="1" applyFill="1" applyBorder="1" applyAlignment="1">
      <alignment horizontal="center" vertical="center" wrapText="1"/>
      <protection/>
    </xf>
    <xf numFmtId="2" fontId="69" fillId="15" borderId="10" xfId="57" applyNumberFormat="1" applyFont="1" applyFill="1" applyBorder="1" applyAlignment="1">
      <alignment horizontal="center" vertical="center" wrapText="1"/>
      <protection/>
    </xf>
    <xf numFmtId="2" fontId="7" fillId="15" borderId="10" xfId="57" applyNumberFormat="1" applyFont="1" applyFill="1" applyBorder="1" applyAlignment="1">
      <alignment horizontal="center" vertical="center" wrapText="1"/>
      <protection/>
    </xf>
    <xf numFmtId="0" fontId="3" fillId="15" borderId="10" xfId="57" applyFont="1" applyFill="1" applyBorder="1" applyAlignment="1">
      <alignment horizontal="center" vertical="center" wrapText="1"/>
      <protection/>
    </xf>
    <xf numFmtId="2" fontId="65" fillId="15" borderId="10" xfId="57" applyNumberFormat="1" applyFont="1" applyFill="1" applyBorder="1" applyAlignment="1">
      <alignment horizontal="center" vertical="center" wrapText="1"/>
      <protection/>
    </xf>
    <xf numFmtId="0" fontId="66" fillId="15" borderId="10" xfId="57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49" fontId="4" fillId="34" borderId="11" xfId="57" applyNumberFormat="1" applyFont="1" applyFill="1" applyBorder="1" applyAlignment="1" applyProtection="1">
      <alignment horizontal="center" vertical="center" wrapText="1"/>
      <protection/>
    </xf>
    <xf numFmtId="0" fontId="61" fillId="34" borderId="0" xfId="0" applyFont="1" applyFill="1" applyBorder="1" applyAlignment="1">
      <alignment/>
    </xf>
    <xf numFmtId="0" fontId="61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49" fontId="68" fillId="34" borderId="10" xfId="57" applyNumberFormat="1" applyFont="1" applyFill="1" applyBorder="1" applyAlignment="1">
      <alignment horizontal="center" vertical="center" wrapText="1"/>
      <protection/>
    </xf>
    <xf numFmtId="0" fontId="8" fillId="34" borderId="10" xfId="58" applyFont="1" applyFill="1" applyBorder="1" applyAlignment="1">
      <alignment horizontal="left" vertical="center"/>
      <protection/>
    </xf>
    <xf numFmtId="2" fontId="33" fillId="34" borderId="10" xfId="57" applyNumberFormat="1" applyFont="1" applyFill="1" applyBorder="1" applyAlignment="1">
      <alignment horizontal="center" vertical="center" wrapText="1"/>
      <protection/>
    </xf>
    <xf numFmtId="0" fontId="4" fillId="34" borderId="10" xfId="57" applyFont="1" applyFill="1" applyBorder="1" applyAlignment="1">
      <alignment horizontal="center" vertical="center" wrapText="1"/>
      <protection/>
    </xf>
    <xf numFmtId="49" fontId="4" fillId="15" borderId="11" xfId="57" applyNumberFormat="1" applyFont="1" applyFill="1" applyBorder="1" applyAlignment="1" applyProtection="1">
      <alignment horizontal="center" vertical="center" wrapText="1"/>
      <protection/>
    </xf>
    <xf numFmtId="0" fontId="8" fillId="15" borderId="10" xfId="0" applyFont="1" applyFill="1" applyBorder="1" applyAlignment="1">
      <alignment horizontal="left" vertical="center"/>
    </xf>
    <xf numFmtId="0" fontId="61" fillId="15" borderId="0" xfId="0" applyFont="1" applyFill="1" applyAlignment="1">
      <alignment/>
    </xf>
    <xf numFmtId="0" fontId="4" fillId="15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="91" zoomScaleNormal="91" zoomScalePageLayoutView="0" workbookViewId="0" topLeftCell="A16">
      <selection activeCell="T19" sqref="T19"/>
    </sheetView>
  </sheetViews>
  <sheetFormatPr defaultColWidth="9.140625" defaultRowHeight="5.25" customHeight="1"/>
  <cols>
    <col min="1" max="1" width="3.8515625" style="13" customWidth="1"/>
    <col min="2" max="2" width="4.28125" style="13" customWidth="1"/>
    <col min="3" max="3" width="4.140625" style="13" customWidth="1"/>
    <col min="4" max="4" width="7.28125" style="13" customWidth="1"/>
    <col min="5" max="5" width="28.140625" style="13" customWidth="1"/>
    <col min="6" max="6" width="6.57421875" style="74" customWidth="1"/>
    <col min="7" max="7" width="6.421875" style="74" customWidth="1"/>
    <col min="8" max="8" width="6.8515625" style="31" customWidth="1"/>
    <col min="9" max="10" width="7.28125" style="13" customWidth="1"/>
    <col min="11" max="11" width="7.28125" style="74" customWidth="1"/>
    <col min="12" max="12" width="8.00390625" style="27" customWidth="1"/>
    <col min="13" max="13" width="8.7109375" style="13" customWidth="1"/>
    <col min="14" max="14" width="6.57421875" style="34" customWidth="1"/>
    <col min="15" max="15" width="10.140625" style="21" customWidth="1"/>
    <col min="16" max="16" width="7.140625" style="27" customWidth="1"/>
    <col min="17" max="17" width="20.7109375" style="19" customWidth="1"/>
    <col min="18" max="18" width="9.7109375" style="13" customWidth="1"/>
    <col min="19" max="16384" width="9.140625" style="13" customWidth="1"/>
  </cols>
  <sheetData>
    <row r="1" spans="1:18" ht="12.75">
      <c r="A1" s="8" t="s">
        <v>0</v>
      </c>
      <c r="B1" s="9"/>
      <c r="C1" s="9"/>
      <c r="D1" s="9"/>
      <c r="E1" s="9"/>
      <c r="F1" s="72"/>
      <c r="G1" s="72"/>
      <c r="H1" s="29"/>
      <c r="I1" s="11"/>
      <c r="J1" s="11"/>
      <c r="K1" s="80"/>
      <c r="L1" s="36">
        <f>I8*5</f>
        <v>50</v>
      </c>
      <c r="M1" s="123" t="s">
        <v>134</v>
      </c>
      <c r="N1" s="123"/>
      <c r="O1" s="123"/>
      <c r="P1" s="123"/>
      <c r="Q1" s="123"/>
      <c r="R1" s="10"/>
    </row>
    <row r="2" spans="1:17" ht="12.75">
      <c r="A2" s="12" t="s">
        <v>1</v>
      </c>
      <c r="B2" s="9"/>
      <c r="C2" s="120" t="s">
        <v>2</v>
      </c>
      <c r="D2" s="120"/>
      <c r="E2" s="120"/>
      <c r="F2" s="120"/>
      <c r="G2" s="120"/>
      <c r="H2" s="120"/>
      <c r="I2" s="14"/>
      <c r="J2" s="14"/>
      <c r="K2" s="81"/>
      <c r="L2" s="26"/>
      <c r="M2" s="123" t="s">
        <v>70</v>
      </c>
      <c r="N2" s="123"/>
      <c r="O2" s="123"/>
      <c r="P2" s="123"/>
      <c r="Q2" s="123"/>
    </row>
    <row r="3" spans="1:17" ht="14.25" customHeight="1">
      <c r="A3" s="121" t="s">
        <v>13</v>
      </c>
      <c r="B3" s="121"/>
      <c r="C3" s="121"/>
      <c r="D3" s="121"/>
      <c r="E3" s="121"/>
      <c r="F3" s="73"/>
      <c r="G3" s="73"/>
      <c r="H3" s="30"/>
      <c r="I3" s="15"/>
      <c r="J3" s="15"/>
      <c r="K3" s="73"/>
      <c r="L3" s="36"/>
      <c r="M3" s="124" t="s">
        <v>24</v>
      </c>
      <c r="N3" s="124"/>
      <c r="O3" s="124"/>
      <c r="P3" s="124"/>
      <c r="Q3" s="124"/>
    </row>
    <row r="4" spans="1:18" ht="22.5" customHeight="1">
      <c r="A4" s="10"/>
      <c r="B4" s="9"/>
      <c r="C4" s="9"/>
      <c r="D4" s="9"/>
      <c r="E4" s="128" t="s">
        <v>3</v>
      </c>
      <c r="F4" s="128"/>
      <c r="G4" s="128"/>
      <c r="H4" s="128"/>
      <c r="I4" s="128"/>
      <c r="J4" s="128"/>
      <c r="K4" s="128"/>
      <c r="L4" s="128"/>
      <c r="M4" s="128"/>
      <c r="N4" s="33"/>
      <c r="O4" s="20"/>
      <c r="P4" s="25"/>
      <c r="Q4" s="18"/>
      <c r="R4" s="10"/>
    </row>
    <row r="5" ht="33" customHeight="1"/>
    <row r="6" spans="1:17" ht="78.75" customHeight="1">
      <c r="A6" s="125" t="s">
        <v>4</v>
      </c>
      <c r="B6" s="127" t="s">
        <v>5</v>
      </c>
      <c r="C6" s="125" t="s">
        <v>12</v>
      </c>
      <c r="D6" s="127" t="s">
        <v>14</v>
      </c>
      <c r="E6" s="125" t="s">
        <v>11</v>
      </c>
      <c r="F6" s="75" t="s">
        <v>16</v>
      </c>
      <c r="G6" s="75" t="s">
        <v>17</v>
      </c>
      <c r="H6" s="32" t="s">
        <v>72</v>
      </c>
      <c r="I6" s="126" t="s">
        <v>71</v>
      </c>
      <c r="J6" s="126"/>
      <c r="K6" s="126"/>
      <c r="L6" s="126"/>
      <c r="M6" s="126"/>
      <c r="N6" s="131" t="s">
        <v>132</v>
      </c>
      <c r="O6" s="132"/>
      <c r="P6" s="122" t="s">
        <v>6</v>
      </c>
      <c r="Q6" s="127" t="s">
        <v>7</v>
      </c>
    </row>
    <row r="7" spans="1:17" ht="15.75" customHeight="1">
      <c r="A7" s="125"/>
      <c r="B7" s="127"/>
      <c r="C7" s="125"/>
      <c r="D7" s="127"/>
      <c r="E7" s="125"/>
      <c r="F7" s="76" t="s">
        <v>8</v>
      </c>
      <c r="G7" s="76" t="s">
        <v>8</v>
      </c>
      <c r="H7" s="28" t="s">
        <v>8</v>
      </c>
      <c r="I7" s="2" t="s">
        <v>15</v>
      </c>
      <c r="J7" s="2"/>
      <c r="K7" s="82"/>
      <c r="L7" s="37" t="s">
        <v>8</v>
      </c>
      <c r="M7" s="2" t="s">
        <v>9</v>
      </c>
      <c r="N7" s="35" t="s">
        <v>8</v>
      </c>
      <c r="O7" s="22" t="s">
        <v>9</v>
      </c>
      <c r="P7" s="122"/>
      <c r="Q7" s="127"/>
    </row>
    <row r="8" spans="1:17" ht="15" customHeight="1">
      <c r="A8" s="2"/>
      <c r="B8" s="2"/>
      <c r="C8" s="6"/>
      <c r="D8" s="2"/>
      <c r="E8" s="6"/>
      <c r="F8" s="77">
        <v>10</v>
      </c>
      <c r="G8" s="77">
        <v>10</v>
      </c>
      <c r="H8" s="5">
        <f>SUM(F8:G8)</f>
        <v>20</v>
      </c>
      <c r="I8" s="7">
        <v>10</v>
      </c>
      <c r="J8" s="7"/>
      <c r="K8" s="77"/>
      <c r="L8" s="5">
        <v>60</v>
      </c>
      <c r="M8" s="47" t="s">
        <v>23</v>
      </c>
      <c r="N8" s="5">
        <v>20</v>
      </c>
      <c r="O8" s="2"/>
      <c r="P8" s="5">
        <f>SUM(H8,L8,N8,)</f>
        <v>100</v>
      </c>
      <c r="Q8" s="1" t="str">
        <f>IF(P8&gt;90.9,"10/A (изузетан одличан)",IF(P8&gt;80.9,"9/Б (одличан)",IF(P8&gt;70.9,"8/Ц (врло добар)",IF(P8&gt;60.9,"7/Д (добар)",IF(P8&gt;50.9,"6/Е (довољан)","5/Ф (није положио)")))))</f>
        <v>10/A (изузетан одличан)</v>
      </c>
    </row>
    <row r="9" spans="1:22" s="111" customFormat="1" ht="15" customHeight="1">
      <c r="A9" s="92" t="e">
        <f>#REF!+1</f>
        <v>#REF!</v>
      </c>
      <c r="B9" s="107" t="s">
        <v>10</v>
      </c>
      <c r="C9" s="94"/>
      <c r="D9" s="117" t="s">
        <v>53</v>
      </c>
      <c r="E9" s="96" t="s">
        <v>52</v>
      </c>
      <c r="F9" s="97">
        <v>10</v>
      </c>
      <c r="G9" s="97">
        <v>9</v>
      </c>
      <c r="H9" s="98">
        <f aca="true" t="shared" si="0" ref="H9:H48">SUM(F9:G9)</f>
        <v>19</v>
      </c>
      <c r="I9" s="114" t="s">
        <v>95</v>
      </c>
      <c r="J9" s="100">
        <v>9.2</v>
      </c>
      <c r="K9" s="100">
        <f>J9*6</f>
        <v>55.199999999999996</v>
      </c>
      <c r="L9" s="101">
        <v>55</v>
      </c>
      <c r="M9" s="102"/>
      <c r="N9" s="109">
        <v>15</v>
      </c>
      <c r="O9" s="104" t="s">
        <v>139</v>
      </c>
      <c r="P9" s="98">
        <f>SUM(H9,L9,N9,)</f>
        <v>89</v>
      </c>
      <c r="Q9" s="92" t="str">
        <f>IF(P9&gt;90.9,"10/A (изузетан одличан)",IF(P9&gt;80.9,"9/Б (одличан)",IF(P9&gt;70.9,"8/Ц (врло добар)",IF(P9&gt;60.9,"7/Д (добар)",IF(P9&gt;50.9,"6/Е (довољан)","5/Ф (није положио)")))))</f>
        <v>9/Б (одличан)</v>
      </c>
      <c r="S9" s="129" t="s">
        <v>119</v>
      </c>
      <c r="T9" s="129"/>
      <c r="U9" s="129"/>
      <c r="V9" s="129"/>
    </row>
    <row r="10" spans="1:22" s="147" customFormat="1" ht="15" customHeight="1">
      <c r="A10" s="133" t="e">
        <f>A9+1</f>
        <v>#REF!</v>
      </c>
      <c r="B10" s="134" t="s">
        <v>10</v>
      </c>
      <c r="C10" s="135"/>
      <c r="D10" s="136" t="s">
        <v>73</v>
      </c>
      <c r="E10" s="160" t="s">
        <v>29</v>
      </c>
      <c r="F10" s="79">
        <v>7</v>
      </c>
      <c r="G10" s="79">
        <v>8.5</v>
      </c>
      <c r="H10" s="138">
        <f t="shared" si="0"/>
        <v>15.5</v>
      </c>
      <c r="I10" s="168" t="s">
        <v>96</v>
      </c>
      <c r="J10" s="141">
        <v>7.2</v>
      </c>
      <c r="K10" s="141">
        <f aca="true" t="shared" si="1" ref="K10:K48">J10*6</f>
        <v>43.2</v>
      </c>
      <c r="L10" s="142">
        <v>43.5</v>
      </c>
      <c r="M10" s="143"/>
      <c r="N10" s="144">
        <v>16</v>
      </c>
      <c r="O10" s="145"/>
      <c r="P10" s="138">
        <f>SUM(H10,L10,N10,)</f>
        <v>75</v>
      </c>
      <c r="Q10" s="133" t="str">
        <f>IF(P10&gt;90.9,"10/A (изузетан одличан)",IF(P10&gt;80.9,"9/Б (одличан)",IF(P10&gt;70.9,"8/Ц (врло добар)",IF(P10&gt;60.9,"7/Д (добар)",IF(P10&gt;50.9,"6/Е (довољан)","5/Ф (није положио)")))))</f>
        <v>8/Ц (врло добар)</v>
      </c>
      <c r="S10" s="146" t="s">
        <v>115</v>
      </c>
      <c r="T10" s="146" t="s">
        <v>116</v>
      </c>
      <c r="U10" s="146" t="s">
        <v>117</v>
      </c>
      <c r="V10" s="146" t="s">
        <v>118</v>
      </c>
    </row>
    <row r="11" spans="1:22" s="111" customFormat="1" ht="15" customHeight="1">
      <c r="A11" s="92">
        <v>4</v>
      </c>
      <c r="B11" s="107" t="s">
        <v>10</v>
      </c>
      <c r="C11" s="94"/>
      <c r="D11" s="117" t="s">
        <v>74</v>
      </c>
      <c r="E11" s="118" t="s">
        <v>57</v>
      </c>
      <c r="F11" s="97">
        <v>6</v>
      </c>
      <c r="G11" s="97">
        <v>6</v>
      </c>
      <c r="H11" s="98">
        <f t="shared" si="0"/>
        <v>12</v>
      </c>
      <c r="I11" s="108" t="s">
        <v>97</v>
      </c>
      <c r="J11" s="99" t="s">
        <v>121</v>
      </c>
      <c r="K11" s="100">
        <f t="shared" si="1"/>
        <v>50.400000000000006</v>
      </c>
      <c r="L11" s="101">
        <v>50.5</v>
      </c>
      <c r="M11" s="102"/>
      <c r="N11" s="109">
        <v>20</v>
      </c>
      <c r="O11" s="104" t="s">
        <v>139</v>
      </c>
      <c r="P11" s="98">
        <f>SUM(H11,L11,N11,)</f>
        <v>82.5</v>
      </c>
      <c r="Q11" s="92" t="str">
        <f>IF(P11&gt;90.9,"10/A (изузетан одличан)",IF(P11&gt;80.9,"9/Б (одличан)",IF(P11&gt;70.9,"8/Ц (врло добар)",IF(P11&gt;60.9,"7/Д (добар)",IF(P11&gt;50.9,"6/Е (довољан)","5/Ф (није положио)")))))</f>
        <v>9/Б (одличан)</v>
      </c>
      <c r="S11" s="110">
        <v>5</v>
      </c>
      <c r="T11" s="110">
        <v>60</v>
      </c>
      <c r="U11" s="110">
        <v>20</v>
      </c>
      <c r="V11" s="110">
        <v>15</v>
      </c>
    </row>
    <row r="12" spans="1:17" s="147" customFormat="1" ht="15" customHeight="1">
      <c r="A12" s="133">
        <v>5</v>
      </c>
      <c r="B12" s="134" t="s">
        <v>10</v>
      </c>
      <c r="C12" s="135"/>
      <c r="D12" s="161" t="s">
        <v>45</v>
      </c>
      <c r="E12" s="160" t="s">
        <v>44</v>
      </c>
      <c r="F12" s="79">
        <v>8</v>
      </c>
      <c r="G12" s="79">
        <v>9</v>
      </c>
      <c r="H12" s="138">
        <f t="shared" si="0"/>
        <v>17</v>
      </c>
      <c r="I12" s="166" t="s">
        <v>98</v>
      </c>
      <c r="J12" s="140" t="s">
        <v>122</v>
      </c>
      <c r="K12" s="141">
        <f t="shared" si="1"/>
        <v>55.199999999999996</v>
      </c>
      <c r="L12" s="142">
        <v>55</v>
      </c>
      <c r="M12" s="143"/>
      <c r="N12" s="144">
        <v>19</v>
      </c>
      <c r="O12" s="145" t="s">
        <v>141</v>
      </c>
      <c r="P12" s="138">
        <f>SUM(H12,L12,N12,)</f>
        <v>91</v>
      </c>
      <c r="Q12" s="133" t="str">
        <f>IF(P12&gt;90.9,"10/A (изузетан одличан)",IF(P12&gt;80.9,"9/Б (одличан)",IF(P12&gt;70.9,"8/Ц (врло добар)",IF(P12&gt;60.9,"7/Д (добар)",IF(P12&gt;50.9,"6/Е (довољан)","5/Ф (није положио)")))))</f>
        <v>10/A (изузетан одличан)</v>
      </c>
    </row>
    <row r="13" spans="1:22" ht="15" customHeight="1">
      <c r="A13" s="1">
        <v>6</v>
      </c>
      <c r="B13" s="3" t="s">
        <v>10</v>
      </c>
      <c r="C13" s="4"/>
      <c r="D13" s="48" t="s">
        <v>89</v>
      </c>
      <c r="E13" s="49" t="s">
        <v>40</v>
      </c>
      <c r="F13" s="77">
        <v>5</v>
      </c>
      <c r="G13" s="77">
        <v>7.5</v>
      </c>
      <c r="H13" s="5">
        <f t="shared" si="0"/>
        <v>12.5</v>
      </c>
      <c r="I13" s="56" t="s">
        <v>99</v>
      </c>
      <c r="J13" s="70" t="s">
        <v>124</v>
      </c>
      <c r="K13" s="69">
        <f t="shared" si="1"/>
        <v>45.599999999999994</v>
      </c>
      <c r="L13" s="46">
        <v>45.5</v>
      </c>
      <c r="M13" s="47"/>
      <c r="N13" s="23"/>
      <c r="O13" s="24"/>
      <c r="P13" s="5"/>
      <c r="Q13" s="52"/>
      <c r="S13" s="130" t="s">
        <v>120</v>
      </c>
      <c r="T13" s="130"/>
      <c r="U13" s="130"/>
      <c r="V13" s="130"/>
    </row>
    <row r="14" spans="1:22" s="111" customFormat="1" ht="15" customHeight="1">
      <c r="A14" s="92">
        <v>8</v>
      </c>
      <c r="B14" s="107" t="s">
        <v>10</v>
      </c>
      <c r="C14" s="94"/>
      <c r="D14" s="95" t="s">
        <v>33</v>
      </c>
      <c r="E14" s="96" t="s">
        <v>32</v>
      </c>
      <c r="F14" s="97">
        <v>5</v>
      </c>
      <c r="G14" s="97">
        <v>6</v>
      </c>
      <c r="H14" s="98">
        <f t="shared" si="0"/>
        <v>11</v>
      </c>
      <c r="I14" s="108" t="s">
        <v>100</v>
      </c>
      <c r="J14" s="99" t="s">
        <v>114</v>
      </c>
      <c r="K14" s="100">
        <f t="shared" si="1"/>
        <v>49.199999999999996</v>
      </c>
      <c r="L14" s="101">
        <v>49</v>
      </c>
      <c r="M14" s="102"/>
      <c r="N14" s="103">
        <v>12</v>
      </c>
      <c r="O14" s="104" t="s">
        <v>139</v>
      </c>
      <c r="P14" s="98">
        <f>SUM(H14,L14,N14,)</f>
        <v>72</v>
      </c>
      <c r="Q14" s="92" t="str">
        <f>IF(P14&gt;90.9,"10/A (изузетан одличан)",IF(P14&gt;80.9,"9/Б (одличан)",IF(P14&gt;70.9,"8/Ц (врло добар)",IF(P14&gt;60.9,"7/Д (добар)",IF(P14&gt;50.9,"6/Е (довољан)","5/Ф (није положио)")))))</f>
        <v>8/Ц (врло добар)</v>
      </c>
      <c r="R14" s="145" t="s">
        <v>141</v>
      </c>
      <c r="S14" s="110"/>
      <c r="T14" s="110" t="s">
        <v>116</v>
      </c>
      <c r="U14" s="110" t="s">
        <v>117</v>
      </c>
      <c r="V14" s="110" t="s">
        <v>118</v>
      </c>
    </row>
    <row r="15" spans="1:22" ht="15" customHeight="1">
      <c r="A15" s="1">
        <v>9</v>
      </c>
      <c r="B15" s="3" t="s">
        <v>10</v>
      </c>
      <c r="C15" s="4"/>
      <c r="D15" s="48" t="s">
        <v>18</v>
      </c>
      <c r="E15" s="49" t="s">
        <v>19</v>
      </c>
      <c r="F15" s="77">
        <v>9</v>
      </c>
      <c r="G15" s="77">
        <v>9</v>
      </c>
      <c r="H15" s="5">
        <f t="shared" si="0"/>
        <v>18</v>
      </c>
      <c r="I15" s="57" t="s">
        <v>98</v>
      </c>
      <c r="J15" s="70" t="s">
        <v>122</v>
      </c>
      <c r="K15" s="69">
        <f t="shared" si="1"/>
        <v>55.199999999999996</v>
      </c>
      <c r="L15" s="46">
        <v>55</v>
      </c>
      <c r="M15" s="47"/>
      <c r="N15" s="23"/>
      <c r="O15" s="24"/>
      <c r="P15" s="5"/>
      <c r="Q15" s="40"/>
      <c r="S15" s="68"/>
      <c r="T15" s="68">
        <v>60</v>
      </c>
      <c r="U15" s="68">
        <v>20</v>
      </c>
      <c r="V15" s="68">
        <v>20</v>
      </c>
    </row>
    <row r="16" spans="1:17" ht="15" customHeight="1">
      <c r="A16" s="1">
        <v>10</v>
      </c>
      <c r="B16" s="3" t="s">
        <v>10</v>
      </c>
      <c r="C16" s="4"/>
      <c r="D16" s="48" t="s">
        <v>90</v>
      </c>
      <c r="E16" s="51" t="s">
        <v>22</v>
      </c>
      <c r="F16" s="77">
        <v>6</v>
      </c>
      <c r="G16" s="77"/>
      <c r="H16" s="5">
        <f t="shared" si="0"/>
        <v>6</v>
      </c>
      <c r="I16" s="56" t="s">
        <v>102</v>
      </c>
      <c r="J16" s="70" t="s">
        <v>102</v>
      </c>
      <c r="K16" s="69">
        <f t="shared" si="1"/>
        <v>42</v>
      </c>
      <c r="L16" s="46">
        <v>42</v>
      </c>
      <c r="M16" s="47"/>
      <c r="N16" s="23"/>
      <c r="O16" s="24"/>
      <c r="P16" s="5"/>
      <c r="Q16" s="54"/>
    </row>
    <row r="17" spans="1:17" s="147" customFormat="1" ht="15" customHeight="1">
      <c r="A17" s="133">
        <v>11</v>
      </c>
      <c r="B17" s="134" t="s">
        <v>10</v>
      </c>
      <c r="C17" s="135"/>
      <c r="D17" s="161" t="s">
        <v>38</v>
      </c>
      <c r="E17" s="160" t="s">
        <v>39</v>
      </c>
      <c r="F17" s="79">
        <v>7</v>
      </c>
      <c r="G17" s="79">
        <v>5.5</v>
      </c>
      <c r="H17" s="138">
        <f t="shared" si="0"/>
        <v>12.5</v>
      </c>
      <c r="I17" s="139" t="s">
        <v>103</v>
      </c>
      <c r="J17" s="140" t="s">
        <v>123</v>
      </c>
      <c r="K17" s="141">
        <f t="shared" si="1"/>
        <v>44.400000000000006</v>
      </c>
      <c r="L17" s="142">
        <v>44.5</v>
      </c>
      <c r="M17" s="143"/>
      <c r="N17" s="144">
        <v>18</v>
      </c>
      <c r="O17" s="145" t="s">
        <v>141</v>
      </c>
      <c r="P17" s="138">
        <f>SUM(H17,L17,N17,)</f>
        <v>75</v>
      </c>
      <c r="Q17" s="133" t="str">
        <f>IF(P17&gt;90.9,"10/A (изузетан одличан)",IF(P17&gt;80.9,"9/Б (одличан)",IF(P17&gt;70.9,"8/Ц (врло добар)",IF(P17&gt;60.9,"7/Д (добар)",IF(P17&gt;50.9,"6/Е (довољан)","5/Ф (није положио)")))))</f>
        <v>8/Ц (врло добар)</v>
      </c>
    </row>
    <row r="18" spans="1:17" ht="15" customHeight="1">
      <c r="A18" s="85">
        <v>12</v>
      </c>
      <c r="B18" s="86" t="s">
        <v>10</v>
      </c>
      <c r="C18" s="87"/>
      <c r="D18" s="88" t="s">
        <v>91</v>
      </c>
      <c r="E18" s="89" t="s">
        <v>58</v>
      </c>
      <c r="F18" s="77">
        <v>9</v>
      </c>
      <c r="G18" s="77"/>
      <c r="H18" s="90">
        <f t="shared" si="0"/>
        <v>9</v>
      </c>
      <c r="I18" s="70"/>
      <c r="J18" s="70"/>
      <c r="K18" s="69">
        <f t="shared" si="1"/>
        <v>0</v>
      </c>
      <c r="L18" s="91"/>
      <c r="M18" s="47"/>
      <c r="N18" s="23"/>
      <c r="O18" s="24"/>
      <c r="P18" s="5"/>
      <c r="Q18" s="40"/>
    </row>
    <row r="19" spans="1:19" s="147" customFormat="1" ht="15" customHeight="1">
      <c r="A19" s="133">
        <v>13</v>
      </c>
      <c r="B19" s="134" t="s">
        <v>10</v>
      </c>
      <c r="C19" s="135"/>
      <c r="D19" s="136" t="s">
        <v>75</v>
      </c>
      <c r="E19" s="137" t="s">
        <v>63</v>
      </c>
      <c r="F19" s="79">
        <v>8</v>
      </c>
      <c r="G19" s="79">
        <v>9</v>
      </c>
      <c r="H19" s="138">
        <f t="shared" si="0"/>
        <v>17</v>
      </c>
      <c r="I19" s="139" t="s">
        <v>98</v>
      </c>
      <c r="J19" s="140" t="s">
        <v>122</v>
      </c>
      <c r="K19" s="141">
        <f t="shared" si="1"/>
        <v>55.199999999999996</v>
      </c>
      <c r="L19" s="142">
        <v>55</v>
      </c>
      <c r="M19" s="143"/>
      <c r="N19" s="144">
        <v>19</v>
      </c>
      <c r="O19" s="145" t="s">
        <v>141</v>
      </c>
      <c r="P19" s="138">
        <f>SUM(H19,L19,N19,)</f>
        <v>91</v>
      </c>
      <c r="Q19" s="133" t="str">
        <f>IF(P19&gt;90.9,"10/A (изузетан одличан)",IF(P19&gt;80.9,"9/Б (одличан)",IF(P19&gt;70.9,"8/Ц (врло добар)",IF(P19&gt;60.9,"7/Д (добар)",IF(P19&gt;50.9,"6/Е (довољан)","5/Ф (није положио)")))))</f>
        <v>10/A (изузетан одличан)</v>
      </c>
      <c r="S19" s="147">
        <f>G17*5</f>
        <v>27.5</v>
      </c>
    </row>
    <row r="20" spans="1:17" s="147" customFormat="1" ht="15" customHeight="1">
      <c r="A20" s="133"/>
      <c r="B20" s="134"/>
      <c r="C20" s="135"/>
      <c r="D20" s="161" t="s">
        <v>26</v>
      </c>
      <c r="E20" s="160" t="s">
        <v>25</v>
      </c>
      <c r="F20" s="79">
        <v>9</v>
      </c>
      <c r="G20" s="79">
        <v>7.5</v>
      </c>
      <c r="H20" s="138">
        <f t="shared" si="0"/>
        <v>16.5</v>
      </c>
      <c r="I20" s="139" t="s">
        <v>104</v>
      </c>
      <c r="J20" s="140" t="s">
        <v>126</v>
      </c>
      <c r="K20" s="141">
        <f t="shared" si="1"/>
        <v>56.400000000000006</v>
      </c>
      <c r="L20" s="142">
        <v>56.5</v>
      </c>
      <c r="M20" s="143"/>
      <c r="N20" s="144">
        <v>14</v>
      </c>
      <c r="O20" s="145" t="s">
        <v>141</v>
      </c>
      <c r="P20" s="138">
        <f>SUM(H20,L20,N20,)</f>
        <v>87</v>
      </c>
      <c r="Q20" s="133" t="str">
        <f>IF(P20&gt;90.9,"10/A (изузетан одличан)",IF(P20&gt;80.9,"9/Б (одличан)",IF(P20&gt;70.9,"8/Ц (врло добар)",IF(P20&gt;60.9,"7/Д (добар)",IF(P20&gt;50.9,"6/Е (довољан)","5/Ф (није положио)")))))</f>
        <v>9/Б (одличан)</v>
      </c>
    </row>
    <row r="21" spans="1:17" s="147" customFormat="1" ht="15" customHeight="1">
      <c r="A21" s="133">
        <v>14</v>
      </c>
      <c r="B21" s="134" t="s">
        <v>10</v>
      </c>
      <c r="C21" s="135"/>
      <c r="D21" s="136" t="s">
        <v>62</v>
      </c>
      <c r="E21" s="137" t="s">
        <v>61</v>
      </c>
      <c r="F21" s="79">
        <v>8</v>
      </c>
      <c r="G21" s="79">
        <v>9.5</v>
      </c>
      <c r="H21" s="138">
        <f t="shared" si="0"/>
        <v>17.5</v>
      </c>
      <c r="I21" s="139" t="s">
        <v>105</v>
      </c>
      <c r="J21" s="140" t="s">
        <v>127</v>
      </c>
      <c r="K21" s="141">
        <f t="shared" si="1"/>
        <v>58.800000000000004</v>
      </c>
      <c r="L21" s="142">
        <v>59</v>
      </c>
      <c r="M21" s="143"/>
      <c r="N21" s="144">
        <v>16</v>
      </c>
      <c r="O21" s="145" t="s">
        <v>141</v>
      </c>
      <c r="P21" s="138">
        <f>SUM(H21,L21,N21,)</f>
        <v>92.5</v>
      </c>
      <c r="Q21" s="133" t="str">
        <f>IF(P21&gt;90.9,"10/A (изузетан одличан)",IF(P21&gt;80.9,"9/Б (одличан)",IF(P21&gt;70.9,"8/Ц (врло добар)",IF(P21&gt;60.9,"7/Д (добар)",IF(P21&gt;50.9,"6/Е (довољан)","5/Ф (није положио)")))))</f>
        <v>10/A (изузетан одличан)</v>
      </c>
    </row>
    <row r="22" spans="1:17" s="147" customFormat="1" ht="15" customHeight="1">
      <c r="A22" s="133">
        <v>15</v>
      </c>
      <c r="B22" s="134" t="s">
        <v>10</v>
      </c>
      <c r="C22" s="135"/>
      <c r="D22" s="136" t="s">
        <v>43</v>
      </c>
      <c r="E22" s="160" t="s">
        <v>42</v>
      </c>
      <c r="F22" s="79">
        <v>6</v>
      </c>
      <c r="G22" s="79">
        <v>8</v>
      </c>
      <c r="H22" s="138">
        <f t="shared" si="0"/>
        <v>14</v>
      </c>
      <c r="I22" s="139" t="s">
        <v>95</v>
      </c>
      <c r="J22" s="140" t="s">
        <v>128</v>
      </c>
      <c r="K22" s="141">
        <f t="shared" si="1"/>
        <v>52.800000000000004</v>
      </c>
      <c r="L22" s="142">
        <v>53</v>
      </c>
      <c r="M22" s="143"/>
      <c r="N22" s="144">
        <v>14</v>
      </c>
      <c r="O22" s="145" t="s">
        <v>141</v>
      </c>
      <c r="P22" s="138">
        <f>SUM(H22,L22,N22,)</f>
        <v>81</v>
      </c>
      <c r="Q22" s="133" t="str">
        <f>IF(P22&gt;90.9,"10/A (изузетан одличан)",IF(P22&gt;80.9,"9/Б (одличан)",IF(P22&gt;70.9,"8/Ц (врло добар)",IF(P22&gt;60.9,"7/Д (добар)",IF(P22&gt;50.9,"6/Е (довољан)","5/Ф (није положио)")))))</f>
        <v>9/Б (одличан)</v>
      </c>
    </row>
    <row r="23" spans="1:17" s="111" customFormat="1" ht="15" customHeight="1">
      <c r="A23" s="92">
        <v>16</v>
      </c>
      <c r="B23" s="107" t="s">
        <v>10</v>
      </c>
      <c r="C23" s="94"/>
      <c r="D23" s="95" t="s">
        <v>43</v>
      </c>
      <c r="E23" s="96" t="s">
        <v>69</v>
      </c>
      <c r="F23" s="97">
        <v>9</v>
      </c>
      <c r="G23" s="97">
        <v>7</v>
      </c>
      <c r="H23" s="98">
        <f t="shared" si="0"/>
        <v>16</v>
      </c>
      <c r="I23" s="108" t="s">
        <v>104</v>
      </c>
      <c r="J23" s="99" t="s">
        <v>126</v>
      </c>
      <c r="K23" s="100">
        <f t="shared" si="1"/>
        <v>56.400000000000006</v>
      </c>
      <c r="L23" s="101">
        <v>56.5</v>
      </c>
      <c r="M23" s="102"/>
      <c r="N23" s="115">
        <v>20</v>
      </c>
      <c r="O23" s="104" t="s">
        <v>139</v>
      </c>
      <c r="P23" s="98">
        <f>SUM(H23,L23,N23,)</f>
        <v>92.5</v>
      </c>
      <c r="Q23" s="92" t="str">
        <f>IF(P23&gt;90.9,"10/A (изузетан одличан)",IF(P23&gt;80.9,"9/Б (одличан)",IF(P23&gt;70.9,"8/Ц (врло добар)",IF(P23&gt;60.9,"7/Д (добар)",IF(P23&gt;50.9,"6/Е (довољан)","5/Ф (није положио)")))))</f>
        <v>10/A (изузетан одличан)</v>
      </c>
    </row>
    <row r="24" spans="1:17" s="67" customFormat="1" ht="15" customHeight="1">
      <c r="A24" s="58">
        <v>17</v>
      </c>
      <c r="B24" s="59" t="s">
        <v>10</v>
      </c>
      <c r="C24" s="60"/>
      <c r="D24" s="61" t="s">
        <v>38</v>
      </c>
      <c r="E24" s="62" t="s">
        <v>37</v>
      </c>
      <c r="F24" s="78">
        <v>7</v>
      </c>
      <c r="G24" s="78">
        <v>8</v>
      </c>
      <c r="H24" s="63">
        <f t="shared" si="0"/>
        <v>15</v>
      </c>
      <c r="I24" s="64" t="s">
        <v>100</v>
      </c>
      <c r="J24" s="71" t="s">
        <v>114</v>
      </c>
      <c r="K24" s="83">
        <f t="shared" si="1"/>
        <v>49.199999999999996</v>
      </c>
      <c r="L24" s="65">
        <v>49</v>
      </c>
      <c r="M24" s="66"/>
      <c r="N24" s="63">
        <v>19</v>
      </c>
      <c r="O24" s="84" t="s">
        <v>133</v>
      </c>
      <c r="P24" s="63">
        <f>SUM(H24,L24,N24,)</f>
        <v>83</v>
      </c>
      <c r="Q24" s="58" t="str">
        <f>IF(P24&gt;90.9,"10/A (изузетан одличан)",IF(P24&gt;80.9,"9/Б (одличан)",IF(P24&gt;70.9,"8/Ц (врло добар)",IF(P24&gt;60.9,"7/Д (добар)",IF(P24&gt;50.9,"6/Е (довољан)","5/Ф (није положио)")))))</f>
        <v>9/Б (одличан)</v>
      </c>
    </row>
    <row r="25" spans="1:17" s="147" customFormat="1" ht="15" customHeight="1">
      <c r="A25" s="133">
        <v>18</v>
      </c>
      <c r="B25" s="134" t="s">
        <v>10</v>
      </c>
      <c r="C25" s="135"/>
      <c r="D25" s="136"/>
      <c r="E25" s="160" t="s">
        <v>41</v>
      </c>
      <c r="F25" s="79">
        <v>7</v>
      </c>
      <c r="G25" s="79">
        <v>6</v>
      </c>
      <c r="H25" s="138">
        <f t="shared" si="0"/>
        <v>13</v>
      </c>
      <c r="I25" s="139" t="s">
        <v>101</v>
      </c>
      <c r="J25" s="140" t="s">
        <v>125</v>
      </c>
      <c r="K25" s="141">
        <f t="shared" si="1"/>
        <v>51.599999999999994</v>
      </c>
      <c r="L25" s="142">
        <v>51.5</v>
      </c>
      <c r="M25" s="143"/>
      <c r="N25" s="138">
        <v>18</v>
      </c>
      <c r="O25" s="169" t="s">
        <v>133</v>
      </c>
      <c r="P25" s="138">
        <f>SUM(H25,L25,N25,)</f>
        <v>82.5</v>
      </c>
      <c r="Q25" s="133" t="str">
        <f>IF(P25&gt;90.9,"10/A (изузетан одличан)",IF(P25&gt;80.9,"9/Б (одличан)",IF(P25&gt;70.9,"8/Ц (врло добар)",IF(P25&gt;60.9,"7/Д (добар)",IF(P25&gt;50.9,"6/Е (довољан)","5/Ф (није положио)")))))</f>
        <v>9/Б (одличан)</v>
      </c>
    </row>
    <row r="26" spans="1:17" ht="15" customHeight="1">
      <c r="A26" s="1">
        <v>19</v>
      </c>
      <c r="B26" s="3" t="s">
        <v>10</v>
      </c>
      <c r="C26" s="4"/>
      <c r="D26" s="50"/>
      <c r="E26" s="55" t="s">
        <v>20</v>
      </c>
      <c r="F26" s="77"/>
      <c r="G26" s="77"/>
      <c r="H26" s="5">
        <f t="shared" si="0"/>
        <v>0</v>
      </c>
      <c r="I26" s="56"/>
      <c r="J26" s="70"/>
      <c r="K26" s="69">
        <f t="shared" si="1"/>
        <v>0</v>
      </c>
      <c r="L26" s="46"/>
      <c r="M26" s="47"/>
      <c r="N26" s="23"/>
      <c r="O26" s="24"/>
      <c r="P26" s="5"/>
      <c r="Q26" s="40"/>
    </row>
    <row r="27" spans="1:17" s="164" customFormat="1" ht="15" customHeight="1">
      <c r="A27" s="133">
        <v>20</v>
      </c>
      <c r="B27" s="134" t="s">
        <v>10</v>
      </c>
      <c r="C27" s="135"/>
      <c r="D27" s="136" t="s">
        <v>76</v>
      </c>
      <c r="E27" s="160" t="s">
        <v>36</v>
      </c>
      <c r="F27" s="79">
        <v>7</v>
      </c>
      <c r="G27" s="79">
        <v>7.5</v>
      </c>
      <c r="H27" s="138">
        <f t="shared" si="0"/>
        <v>14.5</v>
      </c>
      <c r="I27" s="166" t="s">
        <v>108</v>
      </c>
      <c r="J27" s="140" t="s">
        <v>129</v>
      </c>
      <c r="K27" s="141">
        <f t="shared" si="1"/>
        <v>40.8</v>
      </c>
      <c r="L27" s="142">
        <v>41</v>
      </c>
      <c r="M27" s="143"/>
      <c r="N27" s="144">
        <v>16</v>
      </c>
      <c r="O27" s="145" t="s">
        <v>141</v>
      </c>
      <c r="P27" s="138">
        <f>SUM(H27,L27,N27,)</f>
        <v>71.5</v>
      </c>
      <c r="Q27" s="133" t="str">
        <f>IF(P27&gt;90.9,"10/A (изузетан одличан)",IF(P27&gt;80.9,"9/Б (одличан)",IF(P27&gt;70.9,"8/Ц (врло добар)",IF(P27&gt;60.9,"7/Д (добар)",IF(P27&gt;50.9,"6/Е (довољан)","5/Ф (није положио)")))))</f>
        <v>8/Ц (врло добар)</v>
      </c>
    </row>
    <row r="28" spans="1:17" ht="15" customHeight="1">
      <c r="A28" s="1">
        <v>21</v>
      </c>
      <c r="B28" s="3" t="s">
        <v>10</v>
      </c>
      <c r="C28" s="4"/>
      <c r="D28" s="50" t="s">
        <v>60</v>
      </c>
      <c r="E28" s="51" t="s">
        <v>59</v>
      </c>
      <c r="F28" s="77">
        <v>6</v>
      </c>
      <c r="G28" s="77">
        <v>3</v>
      </c>
      <c r="H28" s="5">
        <f t="shared" si="0"/>
        <v>9</v>
      </c>
      <c r="I28" s="57" t="s">
        <v>108</v>
      </c>
      <c r="J28" s="70" t="s">
        <v>129</v>
      </c>
      <c r="K28" s="69">
        <f t="shared" si="1"/>
        <v>40.8</v>
      </c>
      <c r="L28" s="46">
        <v>41</v>
      </c>
      <c r="M28" s="47"/>
      <c r="N28" s="23"/>
      <c r="O28" s="22"/>
      <c r="P28" s="5"/>
      <c r="Q28" s="52"/>
    </row>
    <row r="29" spans="1:17" ht="15" customHeight="1">
      <c r="A29" s="1">
        <v>22</v>
      </c>
      <c r="B29" s="3" t="s">
        <v>10</v>
      </c>
      <c r="C29" s="4"/>
      <c r="D29" s="48" t="s">
        <v>51</v>
      </c>
      <c r="E29" s="49" t="s">
        <v>50</v>
      </c>
      <c r="F29" s="77">
        <v>8</v>
      </c>
      <c r="G29" s="77">
        <v>5.5</v>
      </c>
      <c r="H29" s="5">
        <f t="shared" si="0"/>
        <v>13.5</v>
      </c>
      <c r="I29" s="56" t="s">
        <v>106</v>
      </c>
      <c r="J29" s="70" t="s">
        <v>106</v>
      </c>
      <c r="K29" s="69">
        <f t="shared" si="1"/>
        <v>45</v>
      </c>
      <c r="L29" s="46">
        <v>45</v>
      </c>
      <c r="M29" s="47"/>
      <c r="N29" s="38"/>
      <c r="O29" s="22"/>
      <c r="P29" s="5"/>
      <c r="Q29" s="40"/>
    </row>
    <row r="30" spans="1:18" s="106" customFormat="1" ht="15" customHeight="1">
      <c r="A30" s="92">
        <v>23</v>
      </c>
      <c r="B30" s="107" t="s">
        <v>10</v>
      </c>
      <c r="C30" s="94"/>
      <c r="D30" s="95" t="s">
        <v>55</v>
      </c>
      <c r="E30" s="119" t="s">
        <v>54</v>
      </c>
      <c r="F30" s="97">
        <v>10</v>
      </c>
      <c r="G30" s="97">
        <v>9.5</v>
      </c>
      <c r="H30" s="98">
        <f t="shared" si="0"/>
        <v>19.5</v>
      </c>
      <c r="I30" s="108" t="s">
        <v>107</v>
      </c>
      <c r="J30" s="99" t="s">
        <v>107</v>
      </c>
      <c r="K30" s="100">
        <f t="shared" si="1"/>
        <v>60</v>
      </c>
      <c r="L30" s="101">
        <v>60</v>
      </c>
      <c r="M30" s="102"/>
      <c r="N30" s="115">
        <v>15</v>
      </c>
      <c r="O30" s="104" t="s">
        <v>139</v>
      </c>
      <c r="P30" s="98">
        <f>SUM(H30,L30,N30,)</f>
        <v>94.5</v>
      </c>
      <c r="Q30" s="92" t="str">
        <f>IF(P30&gt;90.9,"10/A (изузетан одличан)",IF(P30&gt;80.9,"9/Б (одличан)",IF(P30&gt;70.9,"8/Ц (врло добар)",IF(P30&gt;60.9,"7/Д (добар)",IF(P30&gt;50.9,"6/Е (довољан)","5/Ф (није положио)")))))</f>
        <v>10/A (изузетан одличан)</v>
      </c>
      <c r="R30" s="111"/>
    </row>
    <row r="31" spans="1:18" s="164" customFormat="1" ht="15" customHeight="1">
      <c r="A31" s="133">
        <v>24</v>
      </c>
      <c r="B31" s="134" t="s">
        <v>21</v>
      </c>
      <c r="C31" s="135"/>
      <c r="D31" s="161" t="s">
        <v>77</v>
      </c>
      <c r="E31" s="160" t="s">
        <v>46</v>
      </c>
      <c r="F31" s="79">
        <v>8</v>
      </c>
      <c r="G31" s="79">
        <v>3</v>
      </c>
      <c r="H31" s="138">
        <f t="shared" si="0"/>
        <v>11</v>
      </c>
      <c r="I31" s="139" t="s">
        <v>108</v>
      </c>
      <c r="J31" s="140" t="s">
        <v>129</v>
      </c>
      <c r="K31" s="141">
        <f t="shared" si="1"/>
        <v>40.8</v>
      </c>
      <c r="L31" s="142">
        <v>41</v>
      </c>
      <c r="M31" s="143"/>
      <c r="N31" s="144">
        <v>16</v>
      </c>
      <c r="O31" s="145" t="s">
        <v>141</v>
      </c>
      <c r="P31" s="138">
        <f>SUM(H31,L31,N31,)</f>
        <v>68</v>
      </c>
      <c r="Q31" s="133" t="str">
        <f>IF(P31&gt;90.9,"10/A (изузетан одличан)",IF(P31&gt;80.9,"9/Б (одличан)",IF(P31&gt;70.9,"8/Ц (врло добар)",IF(P31&gt;60.9,"7/Д (добар)",IF(P31&gt;50.9,"6/Е (довољан)","5/Ф (није положио)")))))</f>
        <v>7/Д (добар)</v>
      </c>
      <c r="R31" s="163"/>
    </row>
    <row r="32" spans="1:18" s="172" customFormat="1" ht="15" customHeight="1">
      <c r="A32" s="148">
        <v>26</v>
      </c>
      <c r="B32" s="170" t="s">
        <v>21</v>
      </c>
      <c r="C32" s="149"/>
      <c r="D32" s="150" t="s">
        <v>31</v>
      </c>
      <c r="E32" s="171" t="s">
        <v>30</v>
      </c>
      <c r="F32" s="151">
        <v>6</v>
      </c>
      <c r="G32" s="151">
        <v>8</v>
      </c>
      <c r="H32" s="152">
        <f t="shared" si="0"/>
        <v>14</v>
      </c>
      <c r="I32" s="153" t="s">
        <v>109</v>
      </c>
      <c r="J32" s="154" t="s">
        <v>109</v>
      </c>
      <c r="K32" s="155">
        <f t="shared" si="1"/>
        <v>51</v>
      </c>
      <c r="L32" s="156">
        <v>51</v>
      </c>
      <c r="M32" s="157"/>
      <c r="N32" s="158">
        <v>16</v>
      </c>
      <c r="O32" s="159" t="s">
        <v>141</v>
      </c>
      <c r="P32" s="152">
        <f>SUM(H32,L32,N32,)</f>
        <v>81</v>
      </c>
      <c r="Q32" s="148" t="str">
        <f>IF(P32&gt;90.9,"10/A (изузетан одличан)",IF(P32&gt;80.9,"9/Б (одличан)",IF(P32&gt;70.9,"8/Ц (врло добар)",IF(P32&gt;60.9,"7/Д (добар)",IF(P32&gt;50.9,"6/Е (довољан)","5/Ф (није положио)")))))</f>
        <v>9/Б (одличан)</v>
      </c>
      <c r="R32" s="173" t="s">
        <v>142</v>
      </c>
    </row>
    <row r="33" spans="1:18" s="164" customFormat="1" ht="15" customHeight="1">
      <c r="A33" s="133">
        <v>27</v>
      </c>
      <c r="B33" s="162" t="s">
        <v>21</v>
      </c>
      <c r="C33" s="135"/>
      <c r="D33" s="136" t="s">
        <v>92</v>
      </c>
      <c r="E33" s="160" t="s">
        <v>49</v>
      </c>
      <c r="F33" s="79">
        <v>2</v>
      </c>
      <c r="G33" s="79">
        <v>3</v>
      </c>
      <c r="H33" s="138">
        <f t="shared" si="0"/>
        <v>5</v>
      </c>
      <c r="I33" s="139" t="s">
        <v>110</v>
      </c>
      <c r="J33" s="140" t="s">
        <v>130</v>
      </c>
      <c r="K33" s="141">
        <f t="shared" si="1"/>
        <v>39.599999999999994</v>
      </c>
      <c r="L33" s="142">
        <v>39.5</v>
      </c>
      <c r="M33" s="143"/>
      <c r="N33" s="144">
        <v>17</v>
      </c>
      <c r="O33" s="145" t="s">
        <v>141</v>
      </c>
      <c r="P33" s="138">
        <f>SUM(H33,L33,N33,)</f>
        <v>61.5</v>
      </c>
      <c r="Q33" s="133" t="str">
        <f>IF(P33&gt;90.9,"10/A (изузетан одличан)",IF(P33&gt;80.9,"9/Б (одличан)",IF(P33&gt;70.9,"8/Ц (врло добар)",IF(P33&gt;60.9,"7/Д (добар)",IF(P33&gt;50.9,"6/Е (довољан)","5/Ф (није положио)")))))</f>
        <v>7/Д (добар)</v>
      </c>
      <c r="R33" s="163"/>
    </row>
    <row r="34" spans="1:18" s="16" customFormat="1" ht="15" customHeight="1">
      <c r="A34" s="1">
        <v>28</v>
      </c>
      <c r="B34" s="39" t="s">
        <v>21</v>
      </c>
      <c r="C34" s="4"/>
      <c r="D34" s="50" t="s">
        <v>93</v>
      </c>
      <c r="E34" s="51" t="s">
        <v>78</v>
      </c>
      <c r="F34" s="77">
        <v>6</v>
      </c>
      <c r="G34" s="77">
        <v>4</v>
      </c>
      <c r="H34" s="5">
        <f t="shared" si="0"/>
        <v>10</v>
      </c>
      <c r="I34" s="57" t="s">
        <v>138</v>
      </c>
      <c r="J34" s="70" t="s">
        <v>138</v>
      </c>
      <c r="K34" s="69">
        <f t="shared" si="1"/>
        <v>33</v>
      </c>
      <c r="L34" s="46">
        <v>33</v>
      </c>
      <c r="M34" s="47"/>
      <c r="N34" s="41"/>
      <c r="O34" s="42"/>
      <c r="P34" s="5"/>
      <c r="Q34" s="53"/>
      <c r="R34" s="17"/>
    </row>
    <row r="35" spans="1:18" s="16" customFormat="1" ht="15" customHeight="1">
      <c r="A35" s="1">
        <v>29</v>
      </c>
      <c r="B35" s="39" t="s">
        <v>21</v>
      </c>
      <c r="C35" s="4"/>
      <c r="D35" s="50"/>
      <c r="E35" s="55" t="s">
        <v>66</v>
      </c>
      <c r="F35" s="77" t="s">
        <v>86</v>
      </c>
      <c r="G35" s="77"/>
      <c r="H35" s="5">
        <f t="shared" si="0"/>
        <v>0</v>
      </c>
      <c r="I35" s="56"/>
      <c r="J35" s="70"/>
      <c r="K35" s="69">
        <f t="shared" si="1"/>
        <v>0</v>
      </c>
      <c r="L35" s="46"/>
      <c r="M35" s="47"/>
      <c r="N35" s="41"/>
      <c r="O35" s="42"/>
      <c r="P35" s="5"/>
      <c r="Q35" s="53"/>
      <c r="R35" s="17"/>
    </row>
    <row r="36" spans="1:18" s="106" customFormat="1" ht="15" customHeight="1">
      <c r="A36" s="92">
        <v>30</v>
      </c>
      <c r="B36" s="93" t="s">
        <v>21</v>
      </c>
      <c r="C36" s="94"/>
      <c r="D36" s="95" t="s">
        <v>79</v>
      </c>
      <c r="E36" s="96" t="s">
        <v>48</v>
      </c>
      <c r="F36" s="97">
        <v>5</v>
      </c>
      <c r="G36" s="97">
        <v>3</v>
      </c>
      <c r="H36" s="98">
        <f t="shared" si="0"/>
        <v>8</v>
      </c>
      <c r="I36" s="108" t="s">
        <v>103</v>
      </c>
      <c r="J36" s="99" t="s">
        <v>123</v>
      </c>
      <c r="K36" s="100">
        <f t="shared" si="1"/>
        <v>44.400000000000006</v>
      </c>
      <c r="L36" s="101">
        <v>44.5</v>
      </c>
      <c r="M36" s="102"/>
      <c r="N36" s="112">
        <v>19</v>
      </c>
      <c r="O36" s="104" t="s">
        <v>139</v>
      </c>
      <c r="P36" s="98">
        <f>SUM(H36,L36,N36,)</f>
        <v>71.5</v>
      </c>
      <c r="Q36" s="92" t="str">
        <f>IF(P36&gt;90.9,"10/A (изузетан одличан)",IF(P36&gt;80.9,"9/Б (одличан)",IF(P36&gt;70.9,"8/Ц (врло добар)",IF(P36&gt;60.9,"7/Д (добар)",IF(P36&gt;50.9,"6/Е (довољан)","5/Ф (није положио)")))))</f>
        <v>8/Ц (врло добар)</v>
      </c>
      <c r="R36" s="145" t="s">
        <v>141</v>
      </c>
    </row>
    <row r="37" spans="1:18" s="164" customFormat="1" ht="15" customHeight="1">
      <c r="A37" s="133">
        <v>31</v>
      </c>
      <c r="B37" s="162" t="s">
        <v>21</v>
      </c>
      <c r="C37" s="135"/>
      <c r="D37" s="136" t="s">
        <v>62</v>
      </c>
      <c r="E37" s="160" t="s">
        <v>47</v>
      </c>
      <c r="F37" s="79">
        <v>8</v>
      </c>
      <c r="G37" s="79">
        <v>5.5</v>
      </c>
      <c r="H37" s="138">
        <f t="shared" si="0"/>
        <v>13.5</v>
      </c>
      <c r="I37" s="139" t="s">
        <v>111</v>
      </c>
      <c r="J37" s="140" t="s">
        <v>111</v>
      </c>
      <c r="K37" s="141">
        <f t="shared" si="1"/>
        <v>39</v>
      </c>
      <c r="L37" s="142">
        <v>39</v>
      </c>
      <c r="M37" s="143"/>
      <c r="N37" s="144">
        <v>16</v>
      </c>
      <c r="O37" s="145" t="s">
        <v>141</v>
      </c>
      <c r="P37" s="138">
        <f>SUM(H37,L37,N37,)</f>
        <v>68.5</v>
      </c>
      <c r="Q37" s="133" t="str">
        <f>IF(P37&gt;90.9,"10/A (изузетан одличан)",IF(P37&gt;80.9,"9/Б (одличан)",IF(P37&gt;70.9,"8/Ц (врло добар)",IF(P37&gt;60.9,"7/Д (добар)",IF(P37&gt;50.9,"6/Е (довољан)","5/Ф (није положио)")))))</f>
        <v>7/Д (добар)</v>
      </c>
      <c r="R37" s="163"/>
    </row>
    <row r="38" spans="1:18" s="16" customFormat="1" ht="15" customHeight="1">
      <c r="A38" s="1">
        <v>32</v>
      </c>
      <c r="B38" s="39" t="s">
        <v>21</v>
      </c>
      <c r="C38" s="4"/>
      <c r="D38" s="50" t="s">
        <v>28</v>
      </c>
      <c r="E38" s="49" t="s">
        <v>27</v>
      </c>
      <c r="F38" s="77">
        <v>9</v>
      </c>
      <c r="G38" s="77">
        <v>6</v>
      </c>
      <c r="H38" s="5">
        <f t="shared" si="0"/>
        <v>15</v>
      </c>
      <c r="I38" s="56" t="s">
        <v>112</v>
      </c>
      <c r="J38" s="70" t="s">
        <v>131</v>
      </c>
      <c r="K38" s="69">
        <f t="shared" si="1"/>
        <v>46.8</v>
      </c>
      <c r="L38" s="46">
        <v>47</v>
      </c>
      <c r="M38" s="47"/>
      <c r="N38" s="41"/>
      <c r="O38" s="42"/>
      <c r="P38" s="5"/>
      <c r="Q38" s="53"/>
      <c r="R38" s="17"/>
    </row>
    <row r="39" spans="1:18" s="164" customFormat="1" ht="15" customHeight="1">
      <c r="A39" s="133">
        <v>33</v>
      </c>
      <c r="B39" s="162" t="s">
        <v>21</v>
      </c>
      <c r="C39" s="135"/>
      <c r="D39" s="136" t="s">
        <v>68</v>
      </c>
      <c r="E39" s="160" t="s">
        <v>67</v>
      </c>
      <c r="F39" s="79">
        <v>8</v>
      </c>
      <c r="G39" s="79">
        <v>6.5</v>
      </c>
      <c r="H39" s="138">
        <f t="shared" si="0"/>
        <v>14.5</v>
      </c>
      <c r="I39" s="166" t="s">
        <v>106</v>
      </c>
      <c r="J39" s="140" t="s">
        <v>106</v>
      </c>
      <c r="K39" s="141">
        <f t="shared" si="1"/>
        <v>45</v>
      </c>
      <c r="L39" s="142">
        <v>45</v>
      </c>
      <c r="M39" s="143"/>
      <c r="N39" s="144">
        <v>16</v>
      </c>
      <c r="O39" s="145" t="s">
        <v>141</v>
      </c>
      <c r="P39" s="138">
        <f>SUM(H39,L39,N39,)</f>
        <v>75.5</v>
      </c>
      <c r="Q39" s="133" t="str">
        <f>IF(P39&gt;90.9,"10/A (изузетан одличан)",IF(P39&gt;80.9,"9/Б (одличан)",IF(P39&gt;70.9,"8/Ц (врло добар)",IF(P39&gt;60.9,"7/Д (добар)",IF(P39&gt;50.9,"6/Е (довољан)","5/Ф (није положио)")))))</f>
        <v>8/Ц (врло добар)</v>
      </c>
      <c r="R39" s="163"/>
    </row>
    <row r="40" spans="1:17" s="147" customFormat="1" ht="14.25" customHeight="1">
      <c r="A40" s="133">
        <v>34</v>
      </c>
      <c r="B40" s="162" t="s">
        <v>21</v>
      </c>
      <c r="C40" s="146"/>
      <c r="D40" s="136" t="s">
        <v>65</v>
      </c>
      <c r="E40" s="137" t="s">
        <v>64</v>
      </c>
      <c r="F40" s="79">
        <v>8</v>
      </c>
      <c r="G40" s="79">
        <v>6</v>
      </c>
      <c r="H40" s="138">
        <f t="shared" si="0"/>
        <v>14</v>
      </c>
      <c r="I40" s="139" t="s">
        <v>100</v>
      </c>
      <c r="J40" s="140" t="s">
        <v>114</v>
      </c>
      <c r="K40" s="141">
        <f t="shared" si="1"/>
        <v>49.199999999999996</v>
      </c>
      <c r="L40" s="142">
        <v>49</v>
      </c>
      <c r="M40" s="143"/>
      <c r="N40" s="144">
        <v>18</v>
      </c>
      <c r="O40" s="145" t="s">
        <v>141</v>
      </c>
      <c r="P40" s="138">
        <f>SUM(H40,L40,N40,)</f>
        <v>81</v>
      </c>
      <c r="Q40" s="133" t="str">
        <f>IF(P40&gt;90.9,"10/A (изузетан одличан)",IF(P40&gt;80.9,"9/Б (одличан)",IF(P40&gt;70.9,"8/Ц (врло добар)",IF(P40&gt;60.9,"7/Д (добар)",IF(P40&gt;50.9,"6/Е (довољан)","5/Ф (није положио)")))))</f>
        <v>9/Б (одличан)</v>
      </c>
    </row>
    <row r="41" spans="1:17" s="111" customFormat="1" ht="15" customHeight="1">
      <c r="A41" s="92">
        <v>35</v>
      </c>
      <c r="B41" s="93" t="s">
        <v>21</v>
      </c>
      <c r="C41" s="110"/>
      <c r="D41" s="95" t="s">
        <v>35</v>
      </c>
      <c r="E41" s="96" t="s">
        <v>34</v>
      </c>
      <c r="F41" s="97">
        <v>7</v>
      </c>
      <c r="G41" s="97">
        <v>5.5</v>
      </c>
      <c r="H41" s="98">
        <f t="shared" si="0"/>
        <v>12.5</v>
      </c>
      <c r="I41" s="108" t="s">
        <v>110</v>
      </c>
      <c r="J41" s="99" t="s">
        <v>130</v>
      </c>
      <c r="K41" s="100">
        <f t="shared" si="1"/>
        <v>39.599999999999994</v>
      </c>
      <c r="L41" s="101">
        <v>39.5</v>
      </c>
      <c r="M41" s="102"/>
      <c r="N41" s="112">
        <v>19</v>
      </c>
      <c r="O41" s="104" t="s">
        <v>139</v>
      </c>
      <c r="P41" s="98">
        <f>SUM(H41,L41,N41,)</f>
        <v>71</v>
      </c>
      <c r="Q41" s="92" t="str">
        <f>IF(P41&gt;90.9,"10/A (изузетан одличан)",IF(P41&gt;80.9,"9/Б (одличан)",IF(P41&gt;70.9,"8/Ц (врло добар)",IF(P41&gt;60.9,"7/Д (добар)",IF(P41&gt;50.9,"6/Е (довољан)","5/Ф (није положио)")))))</f>
        <v>8/Ц (врло добар)</v>
      </c>
    </row>
    <row r="42" spans="1:17" s="147" customFormat="1" ht="13.5" customHeight="1">
      <c r="A42" s="165">
        <v>36</v>
      </c>
      <c r="B42" s="162"/>
      <c r="C42" s="146"/>
      <c r="D42" s="136" t="s">
        <v>80</v>
      </c>
      <c r="E42" s="137" t="s">
        <v>56</v>
      </c>
      <c r="F42" s="79">
        <v>7</v>
      </c>
      <c r="G42" s="79">
        <v>5</v>
      </c>
      <c r="H42" s="138">
        <f t="shared" si="0"/>
        <v>12</v>
      </c>
      <c r="I42" s="139" t="s">
        <v>100</v>
      </c>
      <c r="J42" s="140" t="s">
        <v>114</v>
      </c>
      <c r="K42" s="141">
        <f t="shared" si="1"/>
        <v>49.199999999999996</v>
      </c>
      <c r="L42" s="142">
        <v>49</v>
      </c>
      <c r="M42" s="143"/>
      <c r="N42" s="144">
        <v>16</v>
      </c>
      <c r="O42" s="145" t="s">
        <v>141</v>
      </c>
      <c r="P42" s="138">
        <f>SUM(H42,L42,N42,)</f>
        <v>77</v>
      </c>
      <c r="Q42" s="133" t="str">
        <f>IF(P42&gt;90.9,"10/A (изузетан одличан)",IF(P42&gt;80.9,"9/Б (одличан)",IF(P42&gt;70.9,"8/Ц (врло добар)",IF(P42&gt;60.9,"7/Д (добар)",IF(P42&gt;50.9,"6/Е (довољан)","5/Ф (није положио)")))))</f>
        <v>8/Ц (врло добар)</v>
      </c>
    </row>
    <row r="43" spans="1:17" s="147" customFormat="1" ht="13.5" customHeight="1">
      <c r="A43" s="165">
        <v>37</v>
      </c>
      <c r="B43" s="162"/>
      <c r="C43" s="146"/>
      <c r="D43" s="136" t="s">
        <v>81</v>
      </c>
      <c r="E43" s="160" t="s">
        <v>82</v>
      </c>
      <c r="F43" s="79">
        <v>7</v>
      </c>
      <c r="G43" s="79">
        <v>7.5</v>
      </c>
      <c r="H43" s="138">
        <f t="shared" si="0"/>
        <v>14.5</v>
      </c>
      <c r="I43" s="139" t="s">
        <v>106</v>
      </c>
      <c r="J43" s="140" t="s">
        <v>106</v>
      </c>
      <c r="K43" s="141">
        <f t="shared" si="1"/>
        <v>45</v>
      </c>
      <c r="L43" s="142">
        <v>45</v>
      </c>
      <c r="M43" s="143"/>
      <c r="N43" s="144">
        <v>16</v>
      </c>
      <c r="O43" s="145" t="s">
        <v>141</v>
      </c>
      <c r="P43" s="138">
        <f>SUM(H43,L43,N43,)</f>
        <v>75.5</v>
      </c>
      <c r="Q43" s="133" t="str">
        <f>IF(P43&gt;90.9,"10/A (изузетан одличан)",IF(P43&gt;80.9,"9/Б (одличан)",IF(P43&gt;70.9,"8/Ц (врло добар)",IF(P43&gt;60.9,"7/Д (добар)",IF(P43&gt;50.9,"6/Е (довољан)","5/Ф (није положио)")))))</f>
        <v>8/Ц (врло добар)</v>
      </c>
    </row>
    <row r="44" spans="1:17" ht="15" customHeight="1">
      <c r="A44" s="1">
        <v>38</v>
      </c>
      <c r="B44" s="3" t="s">
        <v>21</v>
      </c>
      <c r="C44" s="4"/>
      <c r="D44" s="50" t="s">
        <v>84</v>
      </c>
      <c r="E44" s="49" t="s">
        <v>83</v>
      </c>
      <c r="F44" s="77">
        <v>2</v>
      </c>
      <c r="G44" s="77">
        <v>3</v>
      </c>
      <c r="H44" s="5">
        <f t="shared" si="0"/>
        <v>5</v>
      </c>
      <c r="I44" s="56" t="s">
        <v>113</v>
      </c>
      <c r="J44" s="70" t="s">
        <v>113</v>
      </c>
      <c r="K44" s="69">
        <f t="shared" si="1"/>
        <v>48</v>
      </c>
      <c r="L44" s="46">
        <v>48</v>
      </c>
      <c r="M44" s="47"/>
      <c r="N44" s="23"/>
      <c r="O44" s="24"/>
      <c r="P44" s="5"/>
      <c r="Q44" s="40"/>
    </row>
    <row r="45" spans="1:17" s="147" customFormat="1" ht="15" customHeight="1">
      <c r="A45" s="133">
        <v>39</v>
      </c>
      <c r="B45" s="134" t="s">
        <v>21</v>
      </c>
      <c r="C45" s="135"/>
      <c r="D45" s="136"/>
      <c r="E45" s="160" t="s">
        <v>85</v>
      </c>
      <c r="F45" s="79">
        <v>6</v>
      </c>
      <c r="G45" s="79">
        <v>8</v>
      </c>
      <c r="H45" s="138">
        <f t="shared" si="0"/>
        <v>14</v>
      </c>
      <c r="I45" s="139" t="s">
        <v>101</v>
      </c>
      <c r="J45" s="140" t="s">
        <v>125</v>
      </c>
      <c r="K45" s="141">
        <f t="shared" si="1"/>
        <v>51.599999999999994</v>
      </c>
      <c r="L45" s="142">
        <v>51.5</v>
      </c>
      <c r="M45" s="143"/>
      <c r="N45" s="144">
        <v>16</v>
      </c>
      <c r="O45" s="145" t="s">
        <v>141</v>
      </c>
      <c r="P45" s="138">
        <f>SUM(H45,L45,N45,)</f>
        <v>81.5</v>
      </c>
      <c r="Q45" s="133" t="str">
        <f>IF(P45&gt;90.9,"10/A (изузетан одличан)",IF(P45&gt;80.9,"9/Б (одличан)",IF(P45&gt;70.9,"8/Ц (врло добар)",IF(P45&gt;60.9,"7/Д (добар)",IF(P45&gt;50.9,"6/Е (довољан)","5/Ф (није положио)")))))</f>
        <v>9/Б (одличан)</v>
      </c>
    </row>
    <row r="46" spans="1:18" s="164" customFormat="1" ht="15" customHeight="1">
      <c r="A46" s="133">
        <v>40</v>
      </c>
      <c r="B46" s="162" t="s">
        <v>21</v>
      </c>
      <c r="C46" s="135"/>
      <c r="D46" s="161"/>
      <c r="E46" s="137" t="s">
        <v>87</v>
      </c>
      <c r="F46" s="79">
        <v>5</v>
      </c>
      <c r="G46" s="79">
        <v>6</v>
      </c>
      <c r="H46" s="138">
        <f t="shared" si="0"/>
        <v>11</v>
      </c>
      <c r="I46" s="166" t="s">
        <v>137</v>
      </c>
      <c r="J46" s="140" t="s">
        <v>137</v>
      </c>
      <c r="K46" s="141">
        <f t="shared" si="1"/>
        <v>36</v>
      </c>
      <c r="L46" s="142">
        <v>36</v>
      </c>
      <c r="M46" s="143"/>
      <c r="N46" s="144">
        <v>16</v>
      </c>
      <c r="O46" s="145" t="s">
        <v>141</v>
      </c>
      <c r="P46" s="138">
        <f>SUM(H46,L46,N46,)</f>
        <v>63</v>
      </c>
      <c r="Q46" s="133" t="str">
        <f>IF(P46&gt;90.9,"10/A (изузетан одличан)",IF(P46&gt;80.9,"9/Б (одличан)",IF(P46&gt;70.9,"8/Ц (врло добар)",IF(P46&gt;60.9,"7/Д (добар)",IF(P46&gt;50.9,"6/Е (довољан)","5/Ф (није положио)")))))</f>
        <v>7/Д (добар)</v>
      </c>
      <c r="R46" s="163"/>
    </row>
    <row r="47" spans="1:18" s="164" customFormat="1" ht="15" customHeight="1">
      <c r="A47" s="133">
        <v>41</v>
      </c>
      <c r="B47" s="162" t="s">
        <v>21</v>
      </c>
      <c r="C47" s="135"/>
      <c r="D47" s="136"/>
      <c r="E47" s="137" t="s">
        <v>88</v>
      </c>
      <c r="F47" s="79">
        <v>8</v>
      </c>
      <c r="G47" s="79">
        <v>5.5</v>
      </c>
      <c r="H47" s="138">
        <f t="shared" si="0"/>
        <v>13.5</v>
      </c>
      <c r="I47" s="139" t="s">
        <v>113</v>
      </c>
      <c r="J47" s="140" t="s">
        <v>113</v>
      </c>
      <c r="K47" s="141">
        <f t="shared" si="1"/>
        <v>48</v>
      </c>
      <c r="L47" s="142">
        <v>48</v>
      </c>
      <c r="M47" s="143"/>
      <c r="N47" s="144">
        <v>16</v>
      </c>
      <c r="O47" s="145" t="s">
        <v>141</v>
      </c>
      <c r="P47" s="138">
        <f>SUM(H47,L47,N47,)</f>
        <v>77.5</v>
      </c>
      <c r="Q47" s="133" t="str">
        <f>IF(P47&gt;90.9,"10/A (изузетан одличан)",IF(P47&gt;80.9,"9/Б (одличан)",IF(P47&gt;70.9,"8/Ц (врло добар)",IF(P47&gt;60.9,"7/Д (добар)",IF(P47&gt;50.9,"6/Е (довољан)","5/Ф (није положио)")))))</f>
        <v>8/Ц (врло добар)</v>
      </c>
      <c r="R47" s="163"/>
    </row>
    <row r="48" spans="1:18" s="164" customFormat="1" ht="15" customHeight="1">
      <c r="A48" s="133">
        <v>42</v>
      </c>
      <c r="B48" s="162" t="s">
        <v>21</v>
      </c>
      <c r="C48" s="135"/>
      <c r="D48" s="161"/>
      <c r="E48" s="167" t="s">
        <v>94</v>
      </c>
      <c r="F48" s="79">
        <v>0</v>
      </c>
      <c r="G48" s="79">
        <v>6</v>
      </c>
      <c r="H48" s="138">
        <f t="shared" si="0"/>
        <v>6</v>
      </c>
      <c r="I48" s="139" t="s">
        <v>106</v>
      </c>
      <c r="J48" s="140" t="s">
        <v>106</v>
      </c>
      <c r="K48" s="141">
        <f t="shared" si="1"/>
        <v>45</v>
      </c>
      <c r="L48" s="142">
        <v>45</v>
      </c>
      <c r="M48" s="143"/>
      <c r="N48" s="144">
        <v>18</v>
      </c>
      <c r="O48" s="145" t="s">
        <v>141</v>
      </c>
      <c r="P48" s="138">
        <f>SUM(H48,L48,N48,)</f>
        <v>69</v>
      </c>
      <c r="Q48" s="133" t="str">
        <f>IF(P48&gt;90.9,"10/A (изузетан одличан)",IF(P48&gt;80.9,"9/Б (одличан)",IF(P48&gt;70.9,"8/Ц (врло добар)",IF(P48&gt;60.9,"7/Д (добар)",IF(P48&gt;50.9,"6/Е (довољан)","5/Ф (није положио)")))))</f>
        <v>7/Д (добар)</v>
      </c>
      <c r="R48" s="163"/>
    </row>
    <row r="49" spans="1:18" s="16" customFormat="1" ht="15" customHeight="1">
      <c r="A49" s="1">
        <v>43</v>
      </c>
      <c r="B49" s="39" t="s">
        <v>21</v>
      </c>
      <c r="C49" s="4"/>
      <c r="D49" s="50"/>
      <c r="E49" s="51"/>
      <c r="F49" s="77"/>
      <c r="G49" s="77"/>
      <c r="H49" s="5"/>
      <c r="I49" s="56"/>
      <c r="J49" s="56"/>
      <c r="K49" s="70"/>
      <c r="L49" s="46"/>
      <c r="M49" s="47"/>
      <c r="N49" s="41"/>
      <c r="O49" s="42"/>
      <c r="P49" s="5"/>
      <c r="Q49" s="53"/>
      <c r="R49" s="17"/>
    </row>
    <row r="50" spans="1:18" s="106" customFormat="1" ht="15" customHeight="1">
      <c r="A50" s="92">
        <v>44</v>
      </c>
      <c r="B50" s="93" t="s">
        <v>21</v>
      </c>
      <c r="C50" s="94"/>
      <c r="D50" s="95"/>
      <c r="E50" s="113" t="s">
        <v>135</v>
      </c>
      <c r="F50" s="97"/>
      <c r="G50" s="97"/>
      <c r="H50" s="98">
        <v>13</v>
      </c>
      <c r="I50" s="114"/>
      <c r="J50" s="114"/>
      <c r="K50" s="100">
        <v>45.5</v>
      </c>
      <c r="L50" s="101">
        <v>45.5</v>
      </c>
      <c r="M50" s="102"/>
      <c r="N50" s="115">
        <v>19</v>
      </c>
      <c r="O50" s="104" t="s">
        <v>139</v>
      </c>
      <c r="P50" s="98">
        <f>SUM(H50,L50,N50,)</f>
        <v>77.5</v>
      </c>
      <c r="Q50" s="92" t="str">
        <f>IF(P50&gt;90.9,"10/A (изузетан одличан)",IF(P50&gt;80.9,"9/Б (одличан)",IF(P50&gt;70.9,"8/Ц (врло добар)",IF(P50&gt;60.9,"7/Д (добар)",IF(P50&gt;50.9,"6/Е (довољан)","5/Ф (није положио)")))))</f>
        <v>8/Ц (врло добар)</v>
      </c>
      <c r="R50" s="116" t="s">
        <v>136</v>
      </c>
    </row>
    <row r="51" spans="1:18" s="106" customFormat="1" ht="15" customHeight="1">
      <c r="A51" s="92">
        <v>45</v>
      </c>
      <c r="B51" s="93" t="s">
        <v>21</v>
      </c>
      <c r="C51" s="94"/>
      <c r="D51" s="95"/>
      <c r="E51" s="119" t="s">
        <v>140</v>
      </c>
      <c r="F51" s="97"/>
      <c r="G51" s="97"/>
      <c r="H51" s="98">
        <v>13</v>
      </c>
      <c r="I51" s="114"/>
      <c r="J51" s="114"/>
      <c r="K51" s="100"/>
      <c r="L51" s="101">
        <v>44</v>
      </c>
      <c r="M51" s="102"/>
      <c r="N51" s="115">
        <v>19</v>
      </c>
      <c r="O51" s="104" t="s">
        <v>139</v>
      </c>
      <c r="P51" s="98">
        <f>SUM(H51,L51,N51,)</f>
        <v>76</v>
      </c>
      <c r="Q51" s="92" t="str">
        <f>IF(P51&gt;90.9,"10/A (изузетан одличан)",IF(P51&gt;80.9,"9/Б (одличан)",IF(P51&gt;70.9,"8/Ц (врло добар)",IF(P51&gt;60.9,"7/Д (добар)",IF(P51&gt;50.9,"6/Е (довољан)","5/Ф (није положио)")))))</f>
        <v>8/Ц (врло добар)</v>
      </c>
      <c r="R51" s="105"/>
    </row>
    <row r="52" spans="1:18" s="16" customFormat="1" ht="15" customHeight="1">
      <c r="A52" s="1">
        <v>46</v>
      </c>
      <c r="B52" s="39" t="s">
        <v>21</v>
      </c>
      <c r="C52" s="4"/>
      <c r="D52" s="50"/>
      <c r="E52" s="51"/>
      <c r="F52" s="77"/>
      <c r="G52" s="77"/>
      <c r="H52" s="5"/>
      <c r="I52" s="45"/>
      <c r="J52" s="45"/>
      <c r="K52" s="69"/>
      <c r="L52" s="46"/>
      <c r="M52" s="47"/>
      <c r="N52" s="41"/>
      <c r="O52" s="42"/>
      <c r="P52" s="5"/>
      <c r="Q52" s="54"/>
      <c r="R52" s="17"/>
    </row>
    <row r="53" spans="1:17" ht="13.5" customHeight="1">
      <c r="A53" s="1">
        <v>47</v>
      </c>
      <c r="B53" s="40" t="s">
        <v>21</v>
      </c>
      <c r="C53" s="40"/>
      <c r="D53" s="50"/>
      <c r="E53" s="49"/>
      <c r="F53" s="77"/>
      <c r="G53" s="77"/>
      <c r="H53" s="5"/>
      <c r="I53" s="45"/>
      <c r="J53" s="45"/>
      <c r="K53" s="69"/>
      <c r="L53" s="46"/>
      <c r="M53" s="47"/>
      <c r="N53" s="43"/>
      <c r="O53" s="44"/>
      <c r="P53" s="5"/>
      <c r="Q53" s="52"/>
    </row>
    <row r="54" spans="1:18" s="16" customFormat="1" ht="15" customHeight="1">
      <c r="A54" s="1">
        <v>48</v>
      </c>
      <c r="B54" s="39"/>
      <c r="C54" s="4"/>
      <c r="D54" s="50"/>
      <c r="E54" s="51"/>
      <c r="F54" s="77"/>
      <c r="G54" s="77"/>
      <c r="H54" s="5"/>
      <c r="I54" s="45"/>
      <c r="J54" s="45"/>
      <c r="K54" s="69"/>
      <c r="L54" s="46"/>
      <c r="M54" s="47"/>
      <c r="N54" s="41"/>
      <c r="O54" s="42"/>
      <c r="P54" s="5"/>
      <c r="Q54" s="54"/>
      <c r="R54" s="17"/>
    </row>
    <row r="55" spans="1:18" s="16" customFormat="1" ht="15" customHeight="1">
      <c r="A55" s="1">
        <v>49</v>
      </c>
      <c r="B55" s="39"/>
      <c r="C55" s="4"/>
      <c r="D55" s="50"/>
      <c r="E55" s="51"/>
      <c r="F55" s="77"/>
      <c r="G55" s="77"/>
      <c r="H55" s="5"/>
      <c r="I55" s="45"/>
      <c r="J55" s="45"/>
      <c r="K55" s="69"/>
      <c r="L55" s="46"/>
      <c r="M55" s="47"/>
      <c r="N55" s="41"/>
      <c r="O55" s="42"/>
      <c r="P55" s="5"/>
      <c r="Q55" s="52"/>
      <c r="R55" s="17"/>
    </row>
    <row r="56" ht="17.25" customHeight="1"/>
    <row r="57" ht="17.25" customHeight="1"/>
  </sheetData>
  <sheetProtection/>
  <mergeCells count="17">
    <mergeCell ref="S9:V9"/>
    <mergeCell ref="S13:V13"/>
    <mergeCell ref="E6:E7"/>
    <mergeCell ref="C6:C7"/>
    <mergeCell ref="D6:D7"/>
    <mergeCell ref="B6:B7"/>
    <mergeCell ref="N6:O6"/>
    <mergeCell ref="C2:H2"/>
    <mergeCell ref="A3:E3"/>
    <mergeCell ref="P6:P7"/>
    <mergeCell ref="M1:Q1"/>
    <mergeCell ref="M2:Q2"/>
    <mergeCell ref="M3:Q3"/>
    <mergeCell ref="A6:A7"/>
    <mergeCell ref="I6:M6"/>
    <mergeCell ref="Q6:Q7"/>
    <mergeCell ref="E4:M4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Dias</cp:lastModifiedBy>
  <cp:lastPrinted>2016-06-13T07:57:49Z</cp:lastPrinted>
  <dcterms:created xsi:type="dcterms:W3CDTF">2010-06-20T22:44:49Z</dcterms:created>
  <dcterms:modified xsi:type="dcterms:W3CDTF">2018-05-04T11:24:14Z</dcterms:modified>
  <cp:category/>
  <cp:version/>
  <cp:contentType/>
  <cp:contentStatus/>
</cp:coreProperties>
</file>