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bookViews>
    <workbookView xWindow="0" yWindow="0" windowWidth="32000" windowHeight="13690"/>
  </bookViews>
  <sheets>
    <sheet name="студентска JAN 20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M5" i="1"/>
  <c r="K31" i="1" s="1"/>
  <c r="C15" i="1"/>
  <c r="O15" i="1"/>
  <c r="C16" i="1"/>
  <c r="D16" i="1"/>
  <c r="E16" i="1"/>
  <c r="F16" i="1"/>
  <c r="L16" i="1"/>
  <c r="M16" i="1"/>
  <c r="N16" i="1"/>
  <c r="O16" i="1"/>
  <c r="C17" i="1"/>
  <c r="D17" i="1"/>
  <c r="E17" i="1"/>
  <c r="F17" i="1"/>
  <c r="I17" i="1"/>
  <c r="L17" i="1"/>
  <c r="O17" i="1" s="1"/>
  <c r="M17" i="1"/>
  <c r="N17" i="1"/>
  <c r="C18" i="1"/>
  <c r="N18" i="1" s="1"/>
  <c r="D18" i="1"/>
  <c r="E18" i="1"/>
  <c r="F18" i="1"/>
  <c r="I18" i="1"/>
  <c r="L18" i="1"/>
  <c r="O18" i="1"/>
  <c r="C19" i="1"/>
  <c r="M19" i="1" s="1"/>
  <c r="D19" i="1"/>
  <c r="E19" i="1"/>
  <c r="F19" i="1"/>
  <c r="I19" i="1"/>
  <c r="L19" i="1"/>
  <c r="O19" i="1" s="1"/>
  <c r="N19" i="1"/>
  <c r="C20" i="1"/>
  <c r="N20" i="1" s="1"/>
  <c r="D20" i="1"/>
  <c r="E20" i="1"/>
  <c r="F20" i="1"/>
  <c r="I20" i="1"/>
  <c r="L20" i="1"/>
  <c r="M20" i="1"/>
  <c r="O20" i="1"/>
  <c r="C21" i="1"/>
  <c r="D21" i="1"/>
  <c r="E21" i="1"/>
  <c r="F21" i="1"/>
  <c r="I21" i="1"/>
  <c r="L21" i="1"/>
  <c r="O21" i="1" s="1"/>
  <c r="M21" i="1"/>
  <c r="N21" i="1"/>
  <c r="C22" i="1"/>
  <c r="N22" i="1" s="1"/>
  <c r="D22" i="1"/>
  <c r="E22" i="1"/>
  <c r="F22" i="1"/>
  <c r="I22" i="1"/>
  <c r="L22" i="1"/>
  <c r="O22" i="1"/>
  <c r="C23" i="1"/>
  <c r="M23" i="1" s="1"/>
  <c r="D23" i="1"/>
  <c r="E23" i="1"/>
  <c r="F23" i="1"/>
  <c r="I23" i="1"/>
  <c r="L23" i="1"/>
  <c r="O23" i="1" s="1"/>
  <c r="N23" i="1"/>
  <c r="C24" i="1"/>
  <c r="D24" i="1"/>
  <c r="O24" i="1"/>
  <c r="C25" i="1"/>
  <c r="D25" i="1"/>
  <c r="E25" i="1"/>
  <c r="F25" i="1"/>
  <c r="M25" i="1"/>
  <c r="N25" i="1"/>
  <c r="O25" i="1"/>
  <c r="C26" i="1"/>
  <c r="N26" i="1" s="1"/>
  <c r="D26" i="1"/>
  <c r="E26" i="1"/>
  <c r="F26" i="1"/>
  <c r="I26" i="1"/>
  <c r="L26" i="1"/>
  <c r="O26" i="1"/>
  <c r="C27" i="1"/>
  <c r="D27" i="1"/>
  <c r="E27" i="1"/>
  <c r="F27" i="1"/>
  <c r="I27" i="1"/>
  <c r="L27" i="1"/>
  <c r="O27" i="1"/>
  <c r="D28" i="1"/>
  <c r="E28" i="1"/>
  <c r="F28" i="1"/>
  <c r="I28" i="1"/>
  <c r="L28" i="1"/>
  <c r="M28" i="1"/>
  <c r="N28" i="1"/>
  <c r="O28" i="1"/>
  <c r="C29" i="1"/>
  <c r="D29" i="1"/>
  <c r="E29" i="1"/>
  <c r="F29" i="1"/>
  <c r="G29" i="1"/>
  <c r="I29" i="1"/>
  <c r="L29" i="1"/>
  <c r="O29" i="1" s="1"/>
  <c r="C30" i="1"/>
  <c r="D30" i="1"/>
  <c r="E30" i="1"/>
  <c r="F30" i="1"/>
  <c r="G30" i="1"/>
  <c r="I30" i="1"/>
  <c r="L30" i="1"/>
  <c r="O30" i="1"/>
  <c r="D31" i="1"/>
  <c r="E31" i="1"/>
  <c r="F31" i="1"/>
  <c r="G31" i="1"/>
  <c r="H31" i="1"/>
  <c r="I31" i="1"/>
  <c r="L31" i="1"/>
  <c r="O31" i="1" s="1"/>
  <c r="C32" i="1"/>
  <c r="D32" i="1"/>
  <c r="E32" i="1"/>
  <c r="F32" i="1"/>
  <c r="G32" i="1"/>
  <c r="H32" i="1"/>
  <c r="I32" i="1"/>
  <c r="J32" i="1"/>
  <c r="L32" i="1"/>
  <c r="O32" i="1"/>
  <c r="C33" i="1"/>
  <c r="D33" i="1"/>
  <c r="E33" i="1"/>
  <c r="F33" i="1"/>
  <c r="G33" i="1"/>
  <c r="H33" i="1"/>
  <c r="I33" i="1"/>
  <c r="J33" i="1"/>
  <c r="C34" i="1"/>
  <c r="D34" i="1"/>
  <c r="E34" i="1"/>
  <c r="F34" i="1"/>
  <c r="G34" i="1"/>
  <c r="H34" i="1"/>
  <c r="I34" i="1"/>
  <c r="J34" i="1"/>
  <c r="C35" i="1"/>
  <c r="D35" i="1"/>
  <c r="E35" i="1"/>
  <c r="F35" i="1"/>
  <c r="G35" i="1"/>
  <c r="H35" i="1"/>
  <c r="I35" i="1"/>
  <c r="J35" i="1"/>
  <c r="C36" i="1"/>
  <c r="D36" i="1"/>
  <c r="E36" i="1"/>
  <c r="F36" i="1"/>
  <c r="G36" i="1"/>
  <c r="H36" i="1"/>
  <c r="I36" i="1"/>
  <c r="J36" i="1"/>
  <c r="K36" i="1"/>
  <c r="M36" i="1" s="1"/>
  <c r="L36" i="1"/>
  <c r="O36" i="1"/>
  <c r="C37" i="1"/>
  <c r="D37" i="1"/>
  <c r="E37" i="1"/>
  <c r="F37" i="1"/>
  <c r="G37" i="1"/>
  <c r="H37" i="1"/>
  <c r="I37" i="1"/>
  <c r="J37" i="1"/>
  <c r="L37" i="1"/>
  <c r="O37" i="1" s="1"/>
  <c r="C38" i="1"/>
  <c r="D38" i="1"/>
  <c r="E38" i="1"/>
  <c r="F38" i="1"/>
  <c r="G38" i="1"/>
  <c r="H38" i="1"/>
  <c r="I38" i="1"/>
  <c r="J38" i="1"/>
  <c r="L38" i="1"/>
  <c r="O38" i="1"/>
  <c r="C39" i="1"/>
  <c r="D39" i="1"/>
  <c r="E39" i="1"/>
  <c r="F39" i="1"/>
  <c r="G39" i="1"/>
  <c r="H39" i="1"/>
  <c r="I39" i="1"/>
  <c r="J39" i="1"/>
  <c r="L39" i="1"/>
  <c r="O39" i="1" s="1"/>
  <c r="C40" i="1"/>
  <c r="M40" i="1" s="1"/>
  <c r="D40" i="1"/>
  <c r="E40" i="1"/>
  <c r="F40" i="1"/>
  <c r="G40" i="1"/>
  <c r="H40" i="1"/>
  <c r="I40" i="1"/>
  <c r="J40" i="1"/>
  <c r="L40" i="1"/>
  <c r="O40" i="1" s="1"/>
  <c r="C41" i="1"/>
  <c r="D41" i="1"/>
  <c r="E41" i="1"/>
  <c r="F41" i="1"/>
  <c r="G41" i="1"/>
  <c r="H41" i="1"/>
  <c r="I41" i="1"/>
  <c r="J41" i="1"/>
  <c r="K41" i="1"/>
  <c r="M41" i="1" s="1"/>
  <c r="L41" i="1"/>
  <c r="O41" i="1"/>
  <c r="C42" i="1"/>
  <c r="D42" i="1"/>
  <c r="E42" i="1"/>
  <c r="F42" i="1"/>
  <c r="G42" i="1"/>
  <c r="H42" i="1"/>
  <c r="I42" i="1"/>
  <c r="J42" i="1"/>
  <c r="L42" i="1"/>
  <c r="O42" i="1" s="1"/>
  <c r="C43" i="1"/>
  <c r="D43" i="1"/>
  <c r="E43" i="1"/>
  <c r="F43" i="1"/>
  <c r="G43" i="1"/>
  <c r="H43" i="1"/>
  <c r="I43" i="1"/>
  <c r="J43" i="1"/>
  <c r="L43" i="1"/>
  <c r="O43" i="1"/>
  <c r="C44" i="1"/>
  <c r="D44" i="1"/>
  <c r="E44" i="1"/>
  <c r="F44" i="1"/>
  <c r="G44" i="1"/>
  <c r="H44" i="1"/>
  <c r="I44" i="1"/>
  <c r="J44" i="1"/>
  <c r="L44" i="1"/>
  <c r="O44" i="1" s="1"/>
  <c r="C45" i="1"/>
  <c r="D45" i="1"/>
  <c r="E45" i="1"/>
  <c r="F45" i="1"/>
  <c r="G45" i="1"/>
  <c r="H45" i="1"/>
  <c r="I45" i="1"/>
  <c r="J45" i="1"/>
  <c r="K45" i="1"/>
  <c r="M45" i="1" s="1"/>
  <c r="L45" i="1"/>
  <c r="O45" i="1"/>
  <c r="C46" i="1"/>
  <c r="D46" i="1"/>
  <c r="E46" i="1"/>
  <c r="F46" i="1"/>
  <c r="G46" i="1"/>
  <c r="H46" i="1"/>
  <c r="I46" i="1"/>
  <c r="J46" i="1"/>
  <c r="L46" i="1"/>
  <c r="O46" i="1" s="1"/>
  <c r="C47" i="1"/>
  <c r="D47" i="1"/>
  <c r="E47" i="1"/>
  <c r="F47" i="1"/>
  <c r="G47" i="1"/>
  <c r="H47" i="1"/>
  <c r="I47" i="1"/>
  <c r="J47" i="1"/>
  <c r="L47" i="1"/>
  <c r="O47" i="1"/>
  <c r="C48" i="1"/>
  <c r="D48" i="1"/>
  <c r="E48" i="1"/>
  <c r="F48" i="1"/>
  <c r="G48" i="1"/>
  <c r="H48" i="1"/>
  <c r="I48" i="1"/>
  <c r="J48" i="1"/>
  <c r="L48" i="1"/>
  <c r="O48" i="1" s="1"/>
  <c r="C49" i="1"/>
  <c r="D49" i="1"/>
  <c r="E49" i="1"/>
  <c r="F49" i="1"/>
  <c r="G49" i="1"/>
  <c r="H49" i="1"/>
  <c r="I49" i="1"/>
  <c r="J49" i="1"/>
  <c r="K49" i="1"/>
  <c r="M49" i="1" s="1"/>
  <c r="L49" i="1"/>
  <c r="O49" i="1"/>
  <c r="C50" i="1"/>
  <c r="D50" i="1"/>
  <c r="E50" i="1"/>
  <c r="F50" i="1"/>
  <c r="G50" i="1"/>
  <c r="H50" i="1"/>
  <c r="I50" i="1"/>
  <c r="J50" i="1"/>
  <c r="L50" i="1"/>
  <c r="O50" i="1" s="1"/>
  <c r="C51" i="1"/>
  <c r="D51" i="1"/>
  <c r="E51" i="1"/>
  <c r="F51" i="1"/>
  <c r="G51" i="1"/>
  <c r="H51" i="1"/>
  <c r="I51" i="1"/>
  <c r="J51" i="1"/>
  <c r="L51" i="1"/>
  <c r="O51" i="1"/>
  <c r="C52" i="1"/>
  <c r="D52" i="1"/>
  <c r="E52" i="1"/>
  <c r="F52" i="1"/>
  <c r="G52" i="1"/>
  <c r="H52" i="1"/>
  <c r="I52" i="1"/>
  <c r="J52" i="1"/>
  <c r="L52" i="1"/>
  <c r="O52" i="1" s="1"/>
  <c r="C53" i="1"/>
  <c r="D53" i="1"/>
  <c r="E53" i="1"/>
  <c r="F53" i="1"/>
  <c r="G53" i="1"/>
  <c r="H53" i="1"/>
  <c r="I53" i="1"/>
  <c r="J53" i="1"/>
  <c r="K53" i="1"/>
  <c r="M53" i="1" s="1"/>
  <c r="L53" i="1"/>
  <c r="O53" i="1"/>
  <c r="C54" i="1"/>
  <c r="D54" i="1"/>
  <c r="E54" i="1"/>
  <c r="F54" i="1"/>
  <c r="G54" i="1"/>
  <c r="H54" i="1"/>
  <c r="I54" i="1"/>
  <c r="J54" i="1"/>
  <c r="L54" i="1"/>
  <c r="O54" i="1" s="1"/>
  <c r="C55" i="1"/>
  <c r="D55" i="1"/>
  <c r="E55" i="1"/>
  <c r="F55" i="1"/>
  <c r="G55" i="1"/>
  <c r="H55" i="1"/>
  <c r="I55" i="1"/>
  <c r="J55" i="1"/>
  <c r="K55" i="1"/>
  <c r="N55" i="1" s="1"/>
  <c r="L55" i="1"/>
  <c r="M55" i="1"/>
  <c r="O55" i="1"/>
  <c r="C56" i="1"/>
  <c r="D56" i="1"/>
  <c r="E56" i="1"/>
  <c r="F56" i="1"/>
  <c r="G56" i="1"/>
  <c r="H56" i="1"/>
  <c r="I56" i="1"/>
  <c r="J56" i="1"/>
  <c r="L56" i="1"/>
  <c r="O56" i="1" s="1"/>
  <c r="C57" i="1"/>
  <c r="D57" i="1"/>
  <c r="E57" i="1"/>
  <c r="F57" i="1"/>
  <c r="G57" i="1"/>
  <c r="H57" i="1"/>
  <c r="I57" i="1"/>
  <c r="J57" i="1"/>
  <c r="K57" i="1"/>
  <c r="M57" i="1" s="1"/>
  <c r="L57" i="1"/>
  <c r="O57" i="1"/>
  <c r="C58" i="1"/>
  <c r="D58" i="1"/>
  <c r="E58" i="1"/>
  <c r="F58" i="1"/>
  <c r="G58" i="1"/>
  <c r="H58" i="1"/>
  <c r="I58" i="1"/>
  <c r="J58" i="1"/>
  <c r="L58" i="1"/>
  <c r="O58" i="1" s="1"/>
  <c r="C59" i="1"/>
  <c r="D59" i="1"/>
  <c r="E59" i="1"/>
  <c r="F59" i="1"/>
  <c r="G59" i="1"/>
  <c r="H59" i="1"/>
  <c r="I59" i="1"/>
  <c r="J59" i="1"/>
  <c r="K59" i="1"/>
  <c r="N59" i="1" s="1"/>
  <c r="L59" i="1"/>
  <c r="M59" i="1"/>
  <c r="O59" i="1"/>
  <c r="C60" i="1"/>
  <c r="D60" i="1"/>
  <c r="E60" i="1"/>
  <c r="F60" i="1"/>
  <c r="G60" i="1"/>
  <c r="H60" i="1"/>
  <c r="I60" i="1"/>
  <c r="J60" i="1"/>
  <c r="L60" i="1"/>
  <c r="O60" i="1" s="1"/>
  <c r="C61" i="1"/>
  <c r="D61" i="1"/>
  <c r="E61" i="1"/>
  <c r="F61" i="1"/>
  <c r="G61" i="1"/>
  <c r="H61" i="1"/>
  <c r="I61" i="1"/>
  <c r="J61" i="1"/>
  <c r="K61" i="1"/>
  <c r="M61" i="1" s="1"/>
  <c r="L61" i="1"/>
  <c r="O61" i="1"/>
  <c r="C62" i="1"/>
  <c r="D62" i="1"/>
  <c r="E62" i="1"/>
  <c r="F62" i="1"/>
  <c r="G62" i="1"/>
  <c r="H62" i="1"/>
  <c r="I62" i="1"/>
  <c r="J62" i="1"/>
  <c r="L62" i="1"/>
  <c r="O62" i="1" s="1"/>
  <c r="C63" i="1"/>
  <c r="D63" i="1"/>
  <c r="E63" i="1"/>
  <c r="F63" i="1"/>
  <c r="G63" i="1"/>
  <c r="H63" i="1"/>
  <c r="I63" i="1"/>
  <c r="J63" i="1"/>
  <c r="K63" i="1"/>
  <c r="N63" i="1" s="1"/>
  <c r="L63" i="1"/>
  <c r="M63" i="1"/>
  <c r="O63" i="1"/>
  <c r="C64" i="1"/>
  <c r="D64" i="1"/>
  <c r="E64" i="1"/>
  <c r="F64" i="1"/>
  <c r="G64" i="1"/>
  <c r="H64" i="1"/>
  <c r="I64" i="1"/>
  <c r="J64" i="1"/>
  <c r="L64" i="1"/>
  <c r="O64" i="1" s="1"/>
  <c r="C65" i="1"/>
  <c r="D65" i="1"/>
  <c r="E65" i="1"/>
  <c r="F65" i="1"/>
  <c r="G65" i="1"/>
  <c r="H65" i="1"/>
  <c r="I65" i="1"/>
  <c r="J65" i="1"/>
  <c r="K65" i="1"/>
  <c r="M65" i="1" s="1"/>
  <c r="L65" i="1"/>
  <c r="O65" i="1"/>
  <c r="C66" i="1"/>
  <c r="D66" i="1"/>
  <c r="E66" i="1"/>
  <c r="F66" i="1"/>
  <c r="G66" i="1"/>
  <c r="H66" i="1"/>
  <c r="I66" i="1"/>
  <c r="J66" i="1"/>
  <c r="L66" i="1"/>
  <c r="O66" i="1" s="1"/>
  <c r="C67" i="1"/>
  <c r="D67" i="1"/>
  <c r="E67" i="1"/>
  <c r="F67" i="1"/>
  <c r="G67" i="1"/>
  <c r="H67" i="1"/>
  <c r="I67" i="1"/>
  <c r="J67" i="1"/>
  <c r="K67" i="1"/>
  <c r="N67" i="1" s="1"/>
  <c r="L67" i="1"/>
  <c r="M67" i="1"/>
  <c r="O67" i="1"/>
  <c r="C68" i="1"/>
  <c r="D68" i="1"/>
  <c r="E68" i="1"/>
  <c r="F68" i="1"/>
  <c r="G68" i="1"/>
  <c r="H68" i="1"/>
  <c r="I68" i="1"/>
  <c r="J68" i="1"/>
  <c r="L68" i="1"/>
  <c r="O68" i="1" s="1"/>
  <c r="M31" i="1" l="1"/>
  <c r="N31" i="1"/>
  <c r="K27" i="1"/>
  <c r="M26" i="1"/>
  <c r="M22" i="1"/>
  <c r="M18" i="1"/>
  <c r="K68" i="1"/>
  <c r="N65" i="1"/>
  <c r="K64" i="1"/>
  <c r="N61" i="1"/>
  <c r="K60" i="1"/>
  <c r="N57" i="1"/>
  <c r="K56" i="1"/>
  <c r="N53" i="1"/>
  <c r="K52" i="1"/>
  <c r="N49" i="1"/>
  <c r="K48" i="1"/>
  <c r="N45" i="1"/>
  <c r="K44" i="1"/>
  <c r="N41" i="1"/>
  <c r="K39" i="1"/>
  <c r="N36" i="1"/>
  <c r="K33" i="1"/>
  <c r="K29" i="1"/>
  <c r="K51" i="1"/>
  <c r="K47" i="1"/>
  <c r="K43" i="1"/>
  <c r="N40" i="1"/>
  <c r="K38" i="1"/>
  <c r="K34" i="1"/>
  <c r="K32" i="1"/>
  <c r="K30" i="1"/>
  <c r="K66" i="1"/>
  <c r="K62" i="1"/>
  <c r="K58" i="1"/>
  <c r="K54" i="1"/>
  <c r="K50" i="1"/>
  <c r="K46" i="1"/>
  <c r="K42" i="1"/>
  <c r="K37" i="1"/>
  <c r="K35" i="1"/>
  <c r="M37" i="1" l="1"/>
  <c r="N37" i="1"/>
  <c r="N54" i="1"/>
  <c r="M54" i="1"/>
  <c r="N30" i="1"/>
  <c r="M30" i="1"/>
  <c r="M29" i="1"/>
  <c r="N29" i="1"/>
  <c r="M42" i="1"/>
  <c r="N42" i="1"/>
  <c r="N58" i="1"/>
  <c r="M58" i="1"/>
  <c r="N32" i="1"/>
  <c r="M32" i="1"/>
  <c r="N43" i="1"/>
  <c r="M43" i="1"/>
  <c r="N33" i="1"/>
  <c r="M33" i="1"/>
  <c r="M44" i="1"/>
  <c r="N44" i="1"/>
  <c r="M52" i="1"/>
  <c r="N52" i="1"/>
  <c r="M60" i="1"/>
  <c r="N60" i="1"/>
  <c r="M68" i="1"/>
  <c r="N68" i="1"/>
  <c r="M27" i="1"/>
  <c r="N27" i="1"/>
  <c r="N46" i="1"/>
  <c r="M46" i="1"/>
  <c r="N62" i="1"/>
  <c r="M62" i="1"/>
  <c r="M34" i="1"/>
  <c r="N34" i="1"/>
  <c r="N47" i="1"/>
  <c r="M47" i="1"/>
  <c r="M35" i="1"/>
  <c r="N35" i="1"/>
  <c r="N50" i="1"/>
  <c r="M50" i="1"/>
  <c r="N66" i="1"/>
  <c r="M66" i="1"/>
  <c r="N38" i="1"/>
  <c r="M38" i="1"/>
  <c r="N51" i="1"/>
  <c r="M51" i="1"/>
  <c r="M39" i="1"/>
  <c r="N39" i="1"/>
  <c r="M48" i="1"/>
  <c r="N48" i="1"/>
  <c r="M56" i="1"/>
  <c r="N56" i="1"/>
  <c r="M64" i="1"/>
  <c r="N64" i="1"/>
</calcChain>
</file>

<file path=xl/sharedStrings.xml><?xml version="1.0" encoding="utf-8"?>
<sst xmlns="http://schemas.openxmlformats.org/spreadsheetml/2006/main" count="87" uniqueCount="70">
  <si>
    <t>Потпис наставника:</t>
  </si>
  <si>
    <t>обнова</t>
  </si>
  <si>
    <t>редовни</t>
  </si>
  <si>
    <t>Просјечна оцјена</t>
  </si>
  <si>
    <t>Положило</t>
  </si>
  <si>
    <t>Пприступило</t>
  </si>
  <si>
    <t>Приступило</t>
  </si>
  <si>
    <t>Пријавило</t>
  </si>
  <si>
    <t>РЕКАПИТУЛАЦИЈА</t>
  </si>
  <si>
    <t>5/Ф (није положила)</t>
  </si>
  <si>
    <t>Мирошљевић Ивана</t>
  </si>
  <si>
    <t>67/10</t>
  </si>
  <si>
    <t>x</t>
  </si>
  <si>
    <t>60/11</t>
  </si>
  <si>
    <t>53/13</t>
  </si>
  <si>
    <t>51/13</t>
  </si>
  <si>
    <t>40/12</t>
  </si>
  <si>
    <t>37/12</t>
  </si>
  <si>
    <t>није изашао-ла</t>
  </si>
  <si>
    <t>35/13</t>
  </si>
  <si>
    <t>28/12</t>
  </si>
  <si>
    <t>27/13</t>
  </si>
  <si>
    <t>27/12</t>
  </si>
  <si>
    <t>О</t>
  </si>
  <si>
    <t>26/11</t>
  </si>
  <si>
    <t>20/13</t>
  </si>
  <si>
    <t>20/12</t>
  </si>
  <si>
    <t>24.12.15.</t>
  </si>
  <si>
    <t>19.11.15.</t>
  </si>
  <si>
    <t>44/12</t>
  </si>
  <si>
    <t>22.6.16.</t>
  </si>
  <si>
    <t>08/12</t>
  </si>
  <si>
    <t>Ђурић Тијана</t>
  </si>
  <si>
    <t>14/13</t>
  </si>
  <si>
    <t>36/19</t>
  </si>
  <si>
    <t>36/18</t>
  </si>
  <si>
    <t>36/17</t>
  </si>
  <si>
    <t>36/16</t>
  </si>
  <si>
    <t>36/15</t>
  </si>
  <si>
    <t>36/14</t>
  </si>
  <si>
    <t>36/13</t>
  </si>
  <si>
    <t>Стевић Весна</t>
  </si>
  <si>
    <t>29/13</t>
  </si>
  <si>
    <t>O просјек</t>
  </si>
  <si>
    <t>С просјек</t>
  </si>
  <si>
    <t>бодови</t>
  </si>
  <si>
    <t>датум</t>
  </si>
  <si>
    <t>коначна оцјена</t>
  </si>
  <si>
    <t>укупно</t>
  </si>
  <si>
    <t>испит</t>
  </si>
  <si>
    <t>колоквијум 2</t>
  </si>
  <si>
    <t>колоквијум 1</t>
  </si>
  <si>
    <t>графички рад</t>
  </si>
  <si>
    <t>презиме и име</t>
  </si>
  <si>
    <t>број пријава</t>
  </si>
  <si>
    <t>статус</t>
  </si>
  <si>
    <t>индекс</t>
  </si>
  <si>
    <t>редни број</t>
  </si>
  <si>
    <t>ЗАПИСНИК О ОДРЖАНОМ ИСПИТУ</t>
  </si>
  <si>
    <t>јан/феб I</t>
  </si>
  <si>
    <t xml:space="preserve">Датум завршног испита: </t>
  </si>
  <si>
    <t>доц. др Марина Радуљ</t>
  </si>
  <si>
    <t xml:space="preserve">шифра предмета: </t>
  </si>
  <si>
    <t>обавезни</t>
  </si>
  <si>
    <t>Aрхитектура</t>
  </si>
  <si>
    <t>Студијски програм:</t>
  </si>
  <si>
    <t>Архитектонско пројектовање 7</t>
  </si>
  <si>
    <t>Архитектонско-грађевинско-геодетски факултет</t>
  </si>
  <si>
    <t>Факултет:</t>
  </si>
  <si>
    <t>Универзитет у Бањој Луци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</si>
</sst>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yy\."/>
  </numFmts>
  <fonts count="11" x14ac:knownFonts="1">
    <font>
      <sz val="10"/>
      <color rgb="FF000000"/>
      <name val="Arial"/>
    </font>
    <font>
      <sz val="10"/>
      <name val="Arial"/>
    </font>
    <font>
      <b/>
      <sz val="9"/>
      <name val="Arial"/>
    </font>
    <font>
      <sz val="9"/>
      <name val="Arial"/>
    </font>
    <font>
      <sz val="8"/>
      <name val="Arial"/>
    </font>
    <font>
      <sz val="7"/>
      <name val="Arial"/>
    </font>
    <font>
      <b/>
      <sz val="12"/>
      <name val="Arial"/>
    </font>
    <font>
      <sz val="11"/>
      <name val="Arial"/>
    </font>
    <font>
      <b/>
      <i/>
      <sz val="10"/>
      <name val="Arial"/>
    </font>
    <font>
      <i/>
      <sz val="10"/>
      <name val="Arial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wrapText="1"/>
    </xf>
    <xf numFmtId="0" fontId="1" fillId="0" borderId="9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nastava\2015%202016_smjestaj%20u%20HASANIMA%20kod%20Branka\ap7%20ocjen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ачна табела финал"/>
      <sheetName val="студентска"/>
      <sheetName val="студентска JAN 2017"/>
      <sheetName val="студентска JUNI 2016"/>
      <sheetName val="студентска JULI 2016"/>
      <sheetName val="студентска SEP1 2016"/>
      <sheetName val="студентска SEP2 2016"/>
      <sheetName val="студентска OKT1 2016"/>
      <sheetName val="пријаве"/>
      <sheetName val="graficki radovi"/>
    </sheetNames>
    <sheetDataSet>
      <sheetData sheetId="0">
        <row r="2">
          <cell r="B2" t="str">
            <v>2015/2016</v>
          </cell>
        </row>
        <row r="8">
          <cell r="B8" t="str">
            <v>Индекс</v>
          </cell>
          <cell r="C8" t="str">
            <v>Презиме и име</v>
          </cell>
          <cell r="D8" t="str">
            <v>Присуство</v>
          </cell>
          <cell r="E8" t="str">
            <v>Графички елаборат (макс. 15)</v>
          </cell>
          <cell r="F8" t="str">
            <v>Графички рад     (маx. 70)</v>
          </cell>
          <cell r="G8" t="str">
            <v>Колоквијум 01 (макс. 10)</v>
          </cell>
          <cell r="H8" t="str">
            <v>Колоквијум 02 (макс. 20)</v>
          </cell>
          <cell r="I8" t="str">
            <v>Колоквијум укупно</v>
          </cell>
          <cell r="J8" t="str">
            <v>Испит (мин 6, макс. 10)</v>
          </cell>
          <cell r="T8" t="str">
            <v>Укупно         (мин. 51)</v>
          </cell>
          <cell r="U8" t="str">
            <v>КОНАЧНА ОЦЈЕНА</v>
          </cell>
          <cell r="V8" t="str">
            <v>Број пријаве</v>
          </cell>
          <cell r="W8" t="str">
            <v>Статус</v>
          </cell>
        </row>
        <row r="9">
          <cell r="F9" t="str">
            <v>20+30+20</v>
          </cell>
          <cell r="J9" t="str">
            <v>јан/феб I</v>
          </cell>
          <cell r="K9" t="str">
            <v>јан/феб II</v>
          </cell>
          <cell r="L9" t="str">
            <v>апр</v>
          </cell>
          <cell r="M9" t="str">
            <v>јун/јул I</v>
          </cell>
          <cell r="N9" t="str">
            <v>јун/јул II</v>
          </cell>
          <cell r="O9" t="str">
            <v>сеп I</v>
          </cell>
          <cell r="P9" t="str">
            <v>сеп II</v>
          </cell>
          <cell r="Q9" t="str">
            <v>окт I</v>
          </cell>
          <cell r="R9" t="str">
            <v>окт II</v>
          </cell>
          <cell r="S9" t="str">
            <v xml:space="preserve">испит </v>
          </cell>
        </row>
        <row r="10">
          <cell r="F10" t="str">
            <v>22.06.2016.</v>
          </cell>
          <cell r="J10" t="str">
            <v>3.2.17.</v>
          </cell>
          <cell r="M10" t="str">
            <v>24.6.16.</v>
          </cell>
          <cell r="N10" t="str">
            <v>8.7.16.</v>
          </cell>
          <cell r="O10" t="str">
            <v>2.9.16.</v>
          </cell>
          <cell r="P10" t="str">
            <v>16.9.16.</v>
          </cell>
          <cell r="Q10" t="str">
            <v>30.9.16.</v>
          </cell>
        </row>
        <row r="11">
          <cell r="J11" t="str">
            <v>1</v>
          </cell>
          <cell r="K11" t="str">
            <v>2</v>
          </cell>
          <cell r="L11" t="str">
            <v>3</v>
          </cell>
          <cell r="M11">
            <v>4</v>
          </cell>
          <cell r="N11">
            <v>5</v>
          </cell>
          <cell r="O11" t="str">
            <v>6</v>
          </cell>
          <cell r="P11" t="str">
            <v>7</v>
          </cell>
          <cell r="Q11" t="str">
            <v>8</v>
          </cell>
          <cell r="R11" t="str">
            <v>9</v>
          </cell>
          <cell r="S11" t="str">
            <v xml:space="preserve">испит </v>
          </cell>
        </row>
        <row r="12">
          <cell r="B12" t="str">
            <v>60/11</v>
          </cell>
          <cell r="C12" t="str">
            <v>Бајић Бојан</v>
          </cell>
          <cell r="E12" t="e">
            <v>#REF!</v>
          </cell>
          <cell r="F12">
            <v>36</v>
          </cell>
          <cell r="I12">
            <v>0</v>
          </cell>
          <cell r="N12" t="str">
            <v>x</v>
          </cell>
          <cell r="O12">
            <v>23</v>
          </cell>
          <cell r="S12">
            <v>23</v>
          </cell>
          <cell r="T12">
            <v>59</v>
          </cell>
          <cell r="U12" t="str">
            <v>6/Е (довољан)</v>
          </cell>
          <cell r="V12">
            <v>2</v>
          </cell>
          <cell r="W12" t="str">
            <v>С</v>
          </cell>
        </row>
        <row r="13">
          <cell r="B13" t="str">
            <v>08/13</v>
          </cell>
          <cell r="C13" t="str">
            <v xml:space="preserve">Борјановић М. Мирко </v>
          </cell>
          <cell r="E13" t="e">
            <v>#REF!</v>
          </cell>
          <cell r="F13">
            <v>50</v>
          </cell>
          <cell r="I13">
            <v>0</v>
          </cell>
          <cell r="N13">
            <v>21</v>
          </cell>
          <cell r="S13">
            <v>21</v>
          </cell>
          <cell r="T13">
            <v>71</v>
          </cell>
          <cell r="U13" t="str">
            <v>8/Ц (врло добар)</v>
          </cell>
          <cell r="V13">
            <v>1</v>
          </cell>
          <cell r="W13" t="str">
            <v>С</v>
          </cell>
        </row>
        <row r="14">
          <cell r="B14" t="str">
            <v>05/13</v>
          </cell>
          <cell r="C14" t="str">
            <v xml:space="preserve">Боснић С. Ирена </v>
          </cell>
          <cell r="E14" t="e">
            <v>#REF!</v>
          </cell>
          <cell r="F14">
            <v>38</v>
          </cell>
          <cell r="I14">
            <v>0</v>
          </cell>
          <cell r="N14">
            <v>24</v>
          </cell>
          <cell r="S14">
            <v>24</v>
          </cell>
          <cell r="T14">
            <v>62</v>
          </cell>
          <cell r="U14" t="str">
            <v>7/Д (добар)</v>
          </cell>
          <cell r="V14">
            <v>1</v>
          </cell>
          <cell r="W14" t="str">
            <v>С</v>
          </cell>
        </row>
        <row r="15">
          <cell r="B15" t="str">
            <v>27/12</v>
          </cell>
          <cell r="C15" t="str">
            <v>Валан Раде</v>
          </cell>
          <cell r="E15" t="e">
            <v>#REF!</v>
          </cell>
          <cell r="F15">
            <v>42</v>
          </cell>
          <cell r="I15">
            <v>0</v>
          </cell>
          <cell r="N15" t="str">
            <v>x</v>
          </cell>
          <cell r="O15">
            <v>29</v>
          </cell>
          <cell r="S15">
            <v>29</v>
          </cell>
          <cell r="T15">
            <v>71</v>
          </cell>
          <cell r="U15" t="str">
            <v>8/Ц (врло добар)</v>
          </cell>
          <cell r="V15">
            <v>2</v>
          </cell>
          <cell r="W15" t="str">
            <v>С</v>
          </cell>
        </row>
        <row r="16">
          <cell r="C16" t="str">
            <v>Војновић Немања</v>
          </cell>
          <cell r="E16" t="e">
            <v>#REF!</v>
          </cell>
          <cell r="F16">
            <v>2</v>
          </cell>
          <cell r="I16">
            <v>0</v>
          </cell>
          <cell r="S16" t="str">
            <v>није излазио/ла</v>
          </cell>
          <cell r="T16">
            <v>2</v>
          </cell>
          <cell r="U16" t="str">
            <v>5/Ф (није положио)</v>
          </cell>
          <cell r="V16">
            <v>0</v>
          </cell>
          <cell r="W16" t="str">
            <v>С</v>
          </cell>
        </row>
        <row r="17">
          <cell r="B17" t="str">
            <v>17/13</v>
          </cell>
          <cell r="C17" t="str">
            <v xml:space="preserve">Девура С. Тијана  </v>
          </cell>
          <cell r="E17" t="e">
            <v>#REF!</v>
          </cell>
          <cell r="F17">
            <v>41</v>
          </cell>
          <cell r="I17">
            <v>0</v>
          </cell>
          <cell r="M17" t="str">
            <v>x</v>
          </cell>
          <cell r="N17" t="str">
            <v>x</v>
          </cell>
          <cell r="O17">
            <v>17.5</v>
          </cell>
          <cell r="S17">
            <v>17.5</v>
          </cell>
          <cell r="T17">
            <v>58.5</v>
          </cell>
          <cell r="U17" t="str">
            <v>6/Е (довољан)</v>
          </cell>
          <cell r="V17">
            <v>3</v>
          </cell>
          <cell r="W17" t="str">
            <v>С</v>
          </cell>
        </row>
        <row r="18">
          <cell r="B18" t="str">
            <v>13/13</v>
          </cell>
          <cell r="C18" t="str">
            <v xml:space="preserve">Драшковић Р. Наташа </v>
          </cell>
          <cell r="E18" t="e">
            <v>#REF!</v>
          </cell>
          <cell r="F18">
            <v>36</v>
          </cell>
          <cell r="I18">
            <v>0</v>
          </cell>
          <cell r="M18">
            <v>25</v>
          </cell>
          <cell r="S18">
            <v>25</v>
          </cell>
          <cell r="T18">
            <v>61</v>
          </cell>
          <cell r="U18" t="str">
            <v>7/Д (добар)</v>
          </cell>
          <cell r="V18">
            <v>1</v>
          </cell>
          <cell r="W18" t="str">
            <v>С</v>
          </cell>
        </row>
        <row r="19">
          <cell r="B19" t="str">
            <v>28/12</v>
          </cell>
          <cell r="C19" t="str">
            <v xml:space="preserve">Дувњак Љиљана  </v>
          </cell>
          <cell r="E19" t="e">
            <v>#REF!</v>
          </cell>
          <cell r="F19">
            <v>51</v>
          </cell>
          <cell r="I19">
            <v>0</v>
          </cell>
          <cell r="P19">
            <v>30</v>
          </cell>
          <cell r="S19">
            <v>30</v>
          </cell>
          <cell r="T19">
            <v>81</v>
          </cell>
          <cell r="U19" t="str">
            <v>9/Б (одличан)</v>
          </cell>
          <cell r="V19">
            <v>1</v>
          </cell>
          <cell r="W19" t="str">
            <v>С</v>
          </cell>
        </row>
        <row r="20">
          <cell r="B20" t="str">
            <v>14/12</v>
          </cell>
          <cell r="C20" t="str">
            <v>Дујаковић Огњен</v>
          </cell>
          <cell r="E20" t="e">
            <v>#REF!</v>
          </cell>
          <cell r="F20">
            <v>58</v>
          </cell>
          <cell r="I20">
            <v>0</v>
          </cell>
          <cell r="M20">
            <v>28</v>
          </cell>
          <cell r="S20">
            <v>28</v>
          </cell>
          <cell r="T20">
            <v>86</v>
          </cell>
          <cell r="U20" t="str">
            <v>9/Б (одличан)</v>
          </cell>
          <cell r="V20">
            <v>1</v>
          </cell>
          <cell r="W20" t="str">
            <v>С</v>
          </cell>
        </row>
        <row r="21">
          <cell r="B21" t="str">
            <v>18/12</v>
          </cell>
          <cell r="C21" t="str">
            <v xml:space="preserve">Ђурђевић Вања  </v>
          </cell>
          <cell r="E21" t="e">
            <v>#REF!</v>
          </cell>
          <cell r="F21">
            <v>5</v>
          </cell>
          <cell r="I21">
            <v>0</v>
          </cell>
          <cell r="S21" t="str">
            <v>није излазио/ла</v>
          </cell>
          <cell r="T21">
            <v>5</v>
          </cell>
          <cell r="U21" t="str">
            <v>5/Ф (није положио)</v>
          </cell>
          <cell r="V21">
            <v>0</v>
          </cell>
          <cell r="W21" t="str">
            <v>С</v>
          </cell>
        </row>
        <row r="22">
          <cell r="B22" t="str">
            <v>14/13</v>
          </cell>
          <cell r="C22" t="str">
            <v xml:space="preserve">Ђурић М. Тијана </v>
          </cell>
          <cell r="E22" t="e">
            <v>#REF!</v>
          </cell>
          <cell r="F22">
            <v>38</v>
          </cell>
          <cell r="I22">
            <v>0</v>
          </cell>
          <cell r="J22">
            <v>20</v>
          </cell>
          <cell r="S22">
            <v>20</v>
          </cell>
          <cell r="T22">
            <v>58</v>
          </cell>
          <cell r="U22" t="str">
            <v>6/Е (довољан)</v>
          </cell>
          <cell r="V22">
            <v>1</v>
          </cell>
          <cell r="W22" t="str">
            <v>С</v>
          </cell>
        </row>
        <row r="23">
          <cell r="B23" t="str">
            <v>55/13</v>
          </cell>
          <cell r="C23" t="str">
            <v xml:space="preserve">Зорић Драгана </v>
          </cell>
          <cell r="E23" t="e">
            <v>#REF!</v>
          </cell>
          <cell r="I23">
            <v>0</v>
          </cell>
          <cell r="S23" t="str">
            <v>није излазио/ла</v>
          </cell>
          <cell r="T23">
            <v>0</v>
          </cell>
          <cell r="U23" t="str">
            <v>5/Ф (није положио)</v>
          </cell>
          <cell r="V23">
            <v>0</v>
          </cell>
          <cell r="W23" t="str">
            <v>С</v>
          </cell>
        </row>
        <row r="24">
          <cell r="B24" t="str">
            <v>24/10</v>
          </cell>
          <cell r="C24" t="str">
            <v>Игњатић Наташа</v>
          </cell>
          <cell r="E24" t="e">
            <v>#REF!</v>
          </cell>
          <cell r="F24">
            <v>5</v>
          </cell>
          <cell r="I24">
            <v>0</v>
          </cell>
          <cell r="S24" t="str">
            <v>није излазио/ла</v>
          </cell>
          <cell r="T24">
            <v>5</v>
          </cell>
          <cell r="U24" t="str">
            <v>5/Ф (није положио)</v>
          </cell>
          <cell r="V24">
            <v>0</v>
          </cell>
          <cell r="W24" t="str">
            <v>С</v>
          </cell>
        </row>
        <row r="25">
          <cell r="B25" t="str">
            <v>01/13</v>
          </cell>
          <cell r="C25" t="str">
            <v xml:space="preserve">Јеремић Г. Небојша  </v>
          </cell>
          <cell r="E25" t="e">
            <v>#REF!</v>
          </cell>
          <cell r="F25">
            <v>61</v>
          </cell>
          <cell r="I25">
            <v>0</v>
          </cell>
          <cell r="M25">
            <v>30</v>
          </cell>
          <cell r="S25">
            <v>30</v>
          </cell>
          <cell r="T25">
            <v>91</v>
          </cell>
          <cell r="U25" t="str">
            <v>10/A (изузетан одличан)</v>
          </cell>
          <cell r="V25">
            <v>1</v>
          </cell>
          <cell r="W25" t="str">
            <v>С</v>
          </cell>
        </row>
        <row r="26">
          <cell r="B26" t="str">
            <v>08/12</v>
          </cell>
          <cell r="C26" t="str">
            <v xml:space="preserve">Јокић Јасна </v>
          </cell>
          <cell r="E26" t="e">
            <v>#REF!</v>
          </cell>
          <cell r="F26">
            <v>38</v>
          </cell>
          <cell r="I26">
            <v>0</v>
          </cell>
          <cell r="J26">
            <v>20</v>
          </cell>
          <cell r="S26">
            <v>20</v>
          </cell>
          <cell r="T26">
            <v>58</v>
          </cell>
          <cell r="U26" t="str">
            <v>6/Е (довољан)</v>
          </cell>
          <cell r="V26">
            <v>1</v>
          </cell>
          <cell r="W26" t="str">
            <v>С</v>
          </cell>
        </row>
        <row r="27">
          <cell r="B27" t="str">
            <v>35/13</v>
          </cell>
          <cell r="C27" t="str">
            <v xml:space="preserve">Јотић Д. Славица  </v>
          </cell>
          <cell r="E27" t="e">
            <v>#REF!</v>
          </cell>
          <cell r="F27">
            <v>37</v>
          </cell>
          <cell r="I27">
            <v>0</v>
          </cell>
          <cell r="J27">
            <v>17</v>
          </cell>
          <cell r="S27">
            <v>17</v>
          </cell>
          <cell r="T27">
            <v>54</v>
          </cell>
          <cell r="U27" t="str">
            <v>6/Е (довољан)</v>
          </cell>
          <cell r="V27">
            <v>1</v>
          </cell>
          <cell r="W27" t="str">
            <v>С</v>
          </cell>
        </row>
        <row r="28">
          <cell r="B28" t="str">
            <v>22/13</v>
          </cell>
          <cell r="C28" t="str">
            <v xml:space="preserve">Карановић В. Бобан </v>
          </cell>
          <cell r="E28" t="e">
            <v>#REF!</v>
          </cell>
          <cell r="F28">
            <v>63</v>
          </cell>
          <cell r="I28">
            <v>0</v>
          </cell>
          <cell r="M28">
            <v>30</v>
          </cell>
          <cell r="S28">
            <v>30</v>
          </cell>
          <cell r="T28">
            <v>93</v>
          </cell>
          <cell r="U28" t="str">
            <v>10/A (изузетан одличан)</v>
          </cell>
          <cell r="V28">
            <v>1</v>
          </cell>
          <cell r="W28" t="str">
            <v>С</v>
          </cell>
        </row>
        <row r="29">
          <cell r="B29" t="str">
            <v>36/12</v>
          </cell>
          <cell r="C29" t="str">
            <v xml:space="preserve">Кецман Жељана </v>
          </cell>
          <cell r="E29" t="e">
            <v>#REF!</v>
          </cell>
          <cell r="F29">
            <v>41</v>
          </cell>
          <cell r="I29">
            <v>0</v>
          </cell>
          <cell r="Q29">
            <v>27</v>
          </cell>
          <cell r="S29">
            <v>27</v>
          </cell>
          <cell r="T29">
            <v>68</v>
          </cell>
          <cell r="U29" t="str">
            <v>7/Д (добар)</v>
          </cell>
          <cell r="V29">
            <v>1</v>
          </cell>
          <cell r="W29" t="str">
            <v>С</v>
          </cell>
        </row>
        <row r="30">
          <cell r="B30" t="str">
            <v>46/13</v>
          </cell>
          <cell r="C30" t="str">
            <v xml:space="preserve">Корићанац Р. Борис  </v>
          </cell>
          <cell r="E30" t="e">
            <v>#REF!</v>
          </cell>
          <cell r="F30">
            <v>26</v>
          </cell>
          <cell r="I30">
            <v>0</v>
          </cell>
          <cell r="S30" t="str">
            <v>није излазио/ла</v>
          </cell>
          <cell r="T30">
            <v>26</v>
          </cell>
          <cell r="U30" t="str">
            <v>5/Ф (није положио)</v>
          </cell>
          <cell r="V30">
            <v>0</v>
          </cell>
          <cell r="W30" t="str">
            <v>С</v>
          </cell>
        </row>
        <row r="31">
          <cell r="C31" t="str">
            <v>Лакић Јелена</v>
          </cell>
          <cell r="E31" t="e">
            <v>#REF!</v>
          </cell>
          <cell r="F31">
            <v>2</v>
          </cell>
          <cell r="I31">
            <v>0</v>
          </cell>
          <cell r="S31" t="str">
            <v>није излазио/ла</v>
          </cell>
          <cell r="T31">
            <v>2</v>
          </cell>
          <cell r="U31" t="str">
            <v>5/Ф (није положио)</v>
          </cell>
          <cell r="V31">
            <v>0</v>
          </cell>
          <cell r="W31" t="str">
            <v>С</v>
          </cell>
        </row>
        <row r="32">
          <cell r="B32" t="str">
            <v>11/13</v>
          </cell>
          <cell r="C32" t="str">
            <v xml:space="preserve">Лукић Ж. Маја  </v>
          </cell>
          <cell r="E32" t="e">
            <v>#REF!</v>
          </cell>
          <cell r="F32">
            <v>38</v>
          </cell>
          <cell r="I32">
            <v>0</v>
          </cell>
          <cell r="N32" t="str">
            <v>x</v>
          </cell>
          <cell r="S32" t="str">
            <v>x</v>
          </cell>
          <cell r="T32">
            <v>38</v>
          </cell>
          <cell r="U32" t="str">
            <v>5/Ф (није положио)</v>
          </cell>
          <cell r="V32">
            <v>1</v>
          </cell>
          <cell r="W32" t="str">
            <v>С</v>
          </cell>
        </row>
        <row r="33">
          <cell r="B33" t="str">
            <v>13/12</v>
          </cell>
          <cell r="C33" t="str">
            <v>Лучић Николина</v>
          </cell>
          <cell r="E33" t="e">
            <v>#REF!</v>
          </cell>
          <cell r="F33">
            <v>20</v>
          </cell>
          <cell r="I33">
            <v>0</v>
          </cell>
          <cell r="S33" t="str">
            <v>није излазио/ла</v>
          </cell>
          <cell r="T33">
            <v>20</v>
          </cell>
          <cell r="U33" t="str">
            <v>5/Ф (није положио)</v>
          </cell>
          <cell r="V33">
            <v>0</v>
          </cell>
          <cell r="W33" t="str">
            <v>С</v>
          </cell>
        </row>
        <row r="34">
          <cell r="B34" t="str">
            <v>06/13</v>
          </cell>
          <cell r="C34" t="str">
            <v xml:space="preserve">Медић С. Маја  </v>
          </cell>
          <cell r="E34" t="e">
            <v>#REF!</v>
          </cell>
          <cell r="F34">
            <v>47</v>
          </cell>
          <cell r="I34">
            <v>0</v>
          </cell>
          <cell r="N34">
            <v>24</v>
          </cell>
          <cell r="S34">
            <v>24</v>
          </cell>
          <cell r="T34">
            <v>71</v>
          </cell>
          <cell r="U34" t="str">
            <v>8/Ц (врло добар)</v>
          </cell>
          <cell r="V34">
            <v>1</v>
          </cell>
          <cell r="W34" t="str">
            <v>С</v>
          </cell>
        </row>
        <row r="35">
          <cell r="B35" t="str">
            <v>04/13</v>
          </cell>
          <cell r="C35" t="str">
            <v xml:space="preserve">Медић С. Неда  </v>
          </cell>
          <cell r="E35" t="e">
            <v>#REF!</v>
          </cell>
          <cell r="F35">
            <v>49</v>
          </cell>
          <cell r="I35">
            <v>0</v>
          </cell>
          <cell r="N35" t="str">
            <v>x</v>
          </cell>
          <cell r="O35">
            <v>17.5</v>
          </cell>
          <cell r="S35">
            <v>17.5</v>
          </cell>
          <cell r="T35">
            <v>66.5</v>
          </cell>
          <cell r="U35" t="str">
            <v>7/Д (добар)</v>
          </cell>
          <cell r="V35">
            <v>2</v>
          </cell>
          <cell r="W35" t="str">
            <v>С</v>
          </cell>
        </row>
        <row r="36">
          <cell r="B36" t="str">
            <v>20/12</v>
          </cell>
          <cell r="C36" t="str">
            <v>Мијатовић Маја</v>
          </cell>
          <cell r="E36" t="e">
            <v>#REF!</v>
          </cell>
          <cell r="F36">
            <v>42</v>
          </cell>
          <cell r="I36">
            <v>0</v>
          </cell>
          <cell r="N36" t="str">
            <v>x</v>
          </cell>
          <cell r="O36">
            <v>29</v>
          </cell>
          <cell r="S36">
            <v>29</v>
          </cell>
          <cell r="T36">
            <v>71</v>
          </cell>
          <cell r="U36" t="str">
            <v>8/Ц (врло добар)</v>
          </cell>
          <cell r="V36">
            <v>2</v>
          </cell>
          <cell r="W36" t="str">
            <v>С</v>
          </cell>
        </row>
        <row r="37">
          <cell r="B37" t="str">
            <v>50/13</v>
          </cell>
          <cell r="C37" t="str">
            <v xml:space="preserve">Мирковић С. Маја </v>
          </cell>
          <cell r="E37" t="e">
            <v>#REF!</v>
          </cell>
          <cell r="F37">
            <v>50</v>
          </cell>
          <cell r="I37">
            <v>0</v>
          </cell>
          <cell r="M37">
            <v>24</v>
          </cell>
          <cell r="S37">
            <v>24</v>
          </cell>
          <cell r="T37">
            <v>74</v>
          </cell>
          <cell r="U37" t="str">
            <v>8/Ц (врло добар)</v>
          </cell>
          <cell r="V37">
            <v>1</v>
          </cell>
          <cell r="W37" t="str">
            <v>С</v>
          </cell>
        </row>
        <row r="38">
          <cell r="B38" t="str">
            <v>20/13</v>
          </cell>
          <cell r="C38" t="str">
            <v xml:space="preserve">Михајловић З. Синиша </v>
          </cell>
          <cell r="E38" t="e">
            <v>#REF!</v>
          </cell>
          <cell r="F38">
            <v>49</v>
          </cell>
          <cell r="I38">
            <v>0</v>
          </cell>
          <cell r="N38">
            <v>20</v>
          </cell>
          <cell r="S38">
            <v>20</v>
          </cell>
          <cell r="T38">
            <v>69</v>
          </cell>
          <cell r="U38" t="str">
            <v>7/Д (добар)</v>
          </cell>
          <cell r="V38">
            <v>1</v>
          </cell>
          <cell r="W38" t="str">
            <v>С</v>
          </cell>
        </row>
        <row r="39">
          <cell r="B39" t="str">
            <v>50/10</v>
          </cell>
          <cell r="C39" t="str">
            <v>Мишановић Драган</v>
          </cell>
          <cell r="E39" t="e">
            <v>#REF!</v>
          </cell>
          <cell r="F39">
            <v>36</v>
          </cell>
          <cell r="I39">
            <v>0</v>
          </cell>
          <cell r="M39">
            <v>21</v>
          </cell>
          <cell r="S39">
            <v>21</v>
          </cell>
          <cell r="T39">
            <v>57</v>
          </cell>
          <cell r="U39" t="str">
            <v>6/Е (довољан)</v>
          </cell>
          <cell r="V39">
            <v>1</v>
          </cell>
          <cell r="W39" t="str">
            <v>С</v>
          </cell>
        </row>
        <row r="40">
          <cell r="C40" t="str">
            <v>Пепић Биљана</v>
          </cell>
          <cell r="E40" t="e">
            <v>#REF!</v>
          </cell>
          <cell r="F40">
            <v>5</v>
          </cell>
          <cell r="I40">
            <v>0</v>
          </cell>
          <cell r="S40" t="str">
            <v>није излазио/ла</v>
          </cell>
          <cell r="T40">
            <v>5</v>
          </cell>
          <cell r="U40" t="str">
            <v>5/Ф (није положио)</v>
          </cell>
          <cell r="V40">
            <v>0</v>
          </cell>
          <cell r="W40" t="str">
            <v>С</v>
          </cell>
        </row>
        <row r="41">
          <cell r="B41" t="str">
            <v>37/12</v>
          </cell>
          <cell r="C41" t="str">
            <v xml:space="preserve">Попадић Никола </v>
          </cell>
          <cell r="E41" t="e">
            <v>#REF!</v>
          </cell>
          <cell r="F41">
            <v>43</v>
          </cell>
          <cell r="I41">
            <v>0</v>
          </cell>
          <cell r="N41">
            <v>20</v>
          </cell>
          <cell r="S41">
            <v>20</v>
          </cell>
          <cell r="T41">
            <v>63</v>
          </cell>
          <cell r="U41" t="str">
            <v>7/Д (добар)</v>
          </cell>
          <cell r="V41">
            <v>1</v>
          </cell>
          <cell r="W41" t="str">
            <v>С</v>
          </cell>
        </row>
        <row r="42">
          <cell r="B42" t="str">
            <v>51/13</v>
          </cell>
          <cell r="C42" t="str">
            <v xml:space="preserve">Прпош Т. Милица </v>
          </cell>
          <cell r="E42" t="e">
            <v>#REF!</v>
          </cell>
          <cell r="F42">
            <v>43</v>
          </cell>
          <cell r="I42">
            <v>0</v>
          </cell>
          <cell r="N42">
            <v>25</v>
          </cell>
          <cell r="S42">
            <v>25</v>
          </cell>
          <cell r="T42">
            <v>68</v>
          </cell>
          <cell r="U42" t="str">
            <v>7/Д (добар)</v>
          </cell>
          <cell r="V42">
            <v>1</v>
          </cell>
          <cell r="W42" t="str">
            <v>С</v>
          </cell>
        </row>
        <row r="43">
          <cell r="B43" t="str">
            <v>40/12</v>
          </cell>
          <cell r="C43" t="str">
            <v>Радмановић Маја</v>
          </cell>
          <cell r="E43" t="e">
            <v>#REF!</v>
          </cell>
          <cell r="F43">
            <v>45</v>
          </cell>
          <cell r="I43">
            <v>0</v>
          </cell>
          <cell r="N43">
            <v>27</v>
          </cell>
          <cell r="S43">
            <v>27</v>
          </cell>
          <cell r="T43">
            <v>72</v>
          </cell>
          <cell r="U43" t="str">
            <v>8/Ц (врло добар)</v>
          </cell>
          <cell r="V43">
            <v>1</v>
          </cell>
          <cell r="W43" t="str">
            <v>С</v>
          </cell>
        </row>
        <row r="44">
          <cell r="B44" t="str">
            <v>44/12</v>
          </cell>
          <cell r="C44" t="str">
            <v>Рађеновић Јелена</v>
          </cell>
          <cell r="E44" t="e">
            <v>#REF!</v>
          </cell>
          <cell r="F44">
            <v>36</v>
          </cell>
          <cell r="I44">
            <v>0</v>
          </cell>
          <cell r="O44">
            <v>19.5</v>
          </cell>
          <cell r="S44">
            <v>19.5</v>
          </cell>
          <cell r="T44">
            <v>55.5</v>
          </cell>
          <cell r="U44" t="str">
            <v>6/Е (довољан)</v>
          </cell>
          <cell r="V44">
            <v>1</v>
          </cell>
          <cell r="W44" t="str">
            <v>С</v>
          </cell>
        </row>
        <row r="45">
          <cell r="C45" t="str">
            <v>Родић Милан</v>
          </cell>
          <cell r="E45" t="e">
            <v>#REF!</v>
          </cell>
          <cell r="F45">
            <v>11</v>
          </cell>
          <cell r="I45">
            <v>0</v>
          </cell>
          <cell r="S45" t="str">
            <v>није излазио/ла</v>
          </cell>
          <cell r="T45">
            <v>11</v>
          </cell>
          <cell r="U45" t="str">
            <v>5/Ф (није положио)</v>
          </cell>
          <cell r="V45">
            <v>0</v>
          </cell>
          <cell r="W45" t="str">
            <v>С</v>
          </cell>
        </row>
        <row r="46">
          <cell r="C46" t="str">
            <v>Родић Нина</v>
          </cell>
          <cell r="E46" t="e">
            <v>#REF!</v>
          </cell>
          <cell r="F46">
            <v>11</v>
          </cell>
          <cell r="I46">
            <v>0</v>
          </cell>
          <cell r="S46" t="str">
            <v>није излазио/ла</v>
          </cell>
          <cell r="T46">
            <v>11</v>
          </cell>
          <cell r="U46" t="str">
            <v>5/Ф (није положио)</v>
          </cell>
          <cell r="V46">
            <v>0</v>
          </cell>
          <cell r="W46" t="str">
            <v>С</v>
          </cell>
        </row>
        <row r="47">
          <cell r="B47" t="str">
            <v>26/11</v>
          </cell>
          <cell r="C47" t="str">
            <v>Руњаић Ана Марија</v>
          </cell>
          <cell r="E47" t="e">
            <v>#REF!</v>
          </cell>
          <cell r="F47">
            <v>38</v>
          </cell>
          <cell r="I47">
            <v>0</v>
          </cell>
          <cell r="N47">
            <v>19</v>
          </cell>
          <cell r="S47">
            <v>19</v>
          </cell>
          <cell r="T47">
            <v>57</v>
          </cell>
          <cell r="U47" t="str">
            <v>6/Е (довољан)</v>
          </cell>
          <cell r="V47">
            <v>1</v>
          </cell>
          <cell r="W47" t="str">
            <v>С</v>
          </cell>
        </row>
        <row r="48">
          <cell r="B48" t="str">
            <v>53/13</v>
          </cell>
          <cell r="C48" t="str">
            <v xml:space="preserve">Савић Ж. Владана </v>
          </cell>
          <cell r="E48" t="e">
            <v>#REF!</v>
          </cell>
          <cell r="F48">
            <v>44</v>
          </cell>
          <cell r="I48">
            <v>0</v>
          </cell>
          <cell r="N48" t="str">
            <v>x</v>
          </cell>
          <cell r="P48">
            <v>30</v>
          </cell>
          <cell r="S48">
            <v>30</v>
          </cell>
          <cell r="T48">
            <v>74</v>
          </cell>
          <cell r="U48" t="str">
            <v>8/Ц (врло добар)</v>
          </cell>
          <cell r="V48">
            <v>2</v>
          </cell>
          <cell r="W48" t="str">
            <v>С</v>
          </cell>
        </row>
        <row r="49">
          <cell r="B49" t="str">
            <v>24/13</v>
          </cell>
          <cell r="C49" t="str">
            <v xml:space="preserve">Савић М. Дајана </v>
          </cell>
          <cell r="E49" t="e">
            <v>#REF!</v>
          </cell>
          <cell r="F49">
            <v>36</v>
          </cell>
          <cell r="I49">
            <v>0</v>
          </cell>
          <cell r="M49">
            <v>19</v>
          </cell>
          <cell r="S49">
            <v>19</v>
          </cell>
          <cell r="T49">
            <v>55</v>
          </cell>
          <cell r="U49" t="str">
            <v>6/Е (довољан)</v>
          </cell>
          <cell r="V49">
            <v>1</v>
          </cell>
          <cell r="W49" t="str">
            <v>С</v>
          </cell>
        </row>
        <row r="50">
          <cell r="B50" t="str">
            <v>28/13</v>
          </cell>
          <cell r="C50" t="str">
            <v xml:space="preserve">Секерез З. Ђурђина </v>
          </cell>
          <cell r="E50" t="e">
            <v>#REF!</v>
          </cell>
          <cell r="F50">
            <v>42</v>
          </cell>
          <cell r="I50">
            <v>0</v>
          </cell>
          <cell r="M50">
            <v>19</v>
          </cell>
          <cell r="S50">
            <v>19</v>
          </cell>
          <cell r="T50">
            <v>61</v>
          </cell>
          <cell r="U50" t="str">
            <v>7/Д (добар)</v>
          </cell>
          <cell r="V50">
            <v>1</v>
          </cell>
          <cell r="W50" t="str">
            <v>С</v>
          </cell>
        </row>
        <row r="51">
          <cell r="B51" t="str">
            <v>14/11</v>
          </cell>
          <cell r="C51" t="str">
            <v>Сигисмунди Габриела</v>
          </cell>
          <cell r="E51" t="e">
            <v>#REF!</v>
          </cell>
          <cell r="F51">
            <v>55</v>
          </cell>
          <cell r="I51">
            <v>0</v>
          </cell>
          <cell r="M51">
            <v>28</v>
          </cell>
          <cell r="S51">
            <v>28</v>
          </cell>
          <cell r="T51">
            <v>83</v>
          </cell>
          <cell r="U51" t="str">
            <v>9/Б (одличан)</v>
          </cell>
          <cell r="V51">
            <v>1</v>
          </cell>
          <cell r="W51" t="str">
            <v>С</v>
          </cell>
        </row>
        <row r="52">
          <cell r="B52" t="str">
            <v>29/13</v>
          </cell>
          <cell r="C52" t="str">
            <v xml:space="preserve">Стевић С. Весна </v>
          </cell>
          <cell r="E52" t="e">
            <v>#REF!</v>
          </cell>
          <cell r="F52">
            <v>36</v>
          </cell>
          <cell r="I52">
            <v>0</v>
          </cell>
          <cell r="J52">
            <v>20</v>
          </cell>
          <cell r="S52">
            <v>20</v>
          </cell>
          <cell r="T52">
            <v>56</v>
          </cell>
          <cell r="U52" t="str">
            <v>6/Е (довољан)</v>
          </cell>
          <cell r="V52">
            <v>1</v>
          </cell>
          <cell r="W52" t="str">
            <v>С</v>
          </cell>
        </row>
        <row r="53">
          <cell r="B53" t="str">
            <v>51/12</v>
          </cell>
          <cell r="C53" t="str">
            <v xml:space="preserve">Стојанчевић Наташа </v>
          </cell>
          <cell r="E53" t="e">
            <v>#REF!</v>
          </cell>
          <cell r="F53">
            <v>43</v>
          </cell>
          <cell r="I53">
            <v>0</v>
          </cell>
          <cell r="M53">
            <v>21</v>
          </cell>
          <cell r="S53">
            <v>21</v>
          </cell>
          <cell r="T53">
            <v>64</v>
          </cell>
          <cell r="U53" t="str">
            <v>7/Д (добар)</v>
          </cell>
          <cell r="V53">
            <v>1</v>
          </cell>
          <cell r="W53" t="str">
            <v>С</v>
          </cell>
        </row>
        <row r="54">
          <cell r="C54" t="str">
            <v>Тодић Александра</v>
          </cell>
          <cell r="E54" t="e">
            <v>#REF!</v>
          </cell>
          <cell r="F54">
            <v>2</v>
          </cell>
          <cell r="I54">
            <v>0</v>
          </cell>
          <cell r="S54" t="str">
            <v>није излазио/ла</v>
          </cell>
          <cell r="T54">
            <v>2</v>
          </cell>
          <cell r="U54" t="str">
            <v>5/Ф (није положио)</v>
          </cell>
          <cell r="V54">
            <v>0</v>
          </cell>
          <cell r="W54" t="str">
            <v>С</v>
          </cell>
        </row>
        <row r="55">
          <cell r="B55" t="str">
            <v>22/12</v>
          </cell>
          <cell r="C55" t="str">
            <v>Џелетовић Душица</v>
          </cell>
          <cell r="E55" t="e">
            <v>#REF!</v>
          </cell>
          <cell r="F55">
            <v>5</v>
          </cell>
          <cell r="I55">
            <v>0</v>
          </cell>
          <cell r="S55" t="str">
            <v>није излазио/ла</v>
          </cell>
          <cell r="T55">
            <v>5</v>
          </cell>
          <cell r="U55" t="str">
            <v>5/Ф (није положио)</v>
          </cell>
          <cell r="V55">
            <v>0</v>
          </cell>
          <cell r="W55" t="str">
            <v>С</v>
          </cell>
        </row>
        <row r="56">
          <cell r="B56" t="str">
            <v>27/13</v>
          </cell>
          <cell r="C56" t="str">
            <v xml:space="preserve">Шебић Г. Ђорђе  </v>
          </cell>
          <cell r="E56" t="e">
            <v>#REF!</v>
          </cell>
          <cell r="F56">
            <v>47</v>
          </cell>
          <cell r="I56">
            <v>0</v>
          </cell>
          <cell r="P56">
            <v>30</v>
          </cell>
          <cell r="S56">
            <v>30</v>
          </cell>
          <cell r="T56">
            <v>77</v>
          </cell>
          <cell r="U56" t="str">
            <v>8/Ц (врло добар)</v>
          </cell>
          <cell r="V56">
            <v>1</v>
          </cell>
          <cell r="W56" t="str">
            <v>С</v>
          </cell>
        </row>
        <row r="57">
          <cell r="B57" t="str">
            <v>09/13</v>
          </cell>
          <cell r="C57" t="str">
            <v xml:space="preserve">Шепа З. Александар </v>
          </cell>
          <cell r="E57" t="e">
            <v>#REF!</v>
          </cell>
          <cell r="F57">
            <v>58</v>
          </cell>
          <cell r="I57">
            <v>0</v>
          </cell>
          <cell r="P57">
            <v>30</v>
          </cell>
          <cell r="S57">
            <v>30</v>
          </cell>
          <cell r="T57">
            <v>88</v>
          </cell>
          <cell r="U57" t="str">
            <v>9/Б (одличан)</v>
          </cell>
          <cell r="V57">
            <v>1</v>
          </cell>
          <cell r="W57" t="str">
            <v>С</v>
          </cell>
        </row>
        <row r="58">
          <cell r="C58" t="str">
            <v>Шикањић Горан</v>
          </cell>
          <cell r="F58">
            <v>2</v>
          </cell>
          <cell r="I58">
            <v>0</v>
          </cell>
          <cell r="S58" t="str">
            <v>није излазио/ла</v>
          </cell>
          <cell r="T58">
            <v>2</v>
          </cell>
          <cell r="U58" t="str">
            <v>5/Ф (није положио)</v>
          </cell>
          <cell r="V58">
            <v>0</v>
          </cell>
          <cell r="W58" t="str">
            <v>С</v>
          </cell>
        </row>
        <row r="59">
          <cell r="B59" t="str">
            <v>15/12</v>
          </cell>
          <cell r="C59" t="str">
            <v>Шифорија Оља</v>
          </cell>
          <cell r="E59" t="e">
            <v>#REF!</v>
          </cell>
          <cell r="F59">
            <v>36</v>
          </cell>
          <cell r="I59">
            <v>0</v>
          </cell>
          <cell r="S59" t="str">
            <v>није излазио/ла</v>
          </cell>
          <cell r="T59">
            <v>36</v>
          </cell>
          <cell r="U59" t="str">
            <v>5/Ф (није положио)</v>
          </cell>
          <cell r="V59">
            <v>0</v>
          </cell>
          <cell r="W59" t="str">
            <v>С</v>
          </cell>
        </row>
        <row r="60">
          <cell r="C60" t="str">
            <v>Шкорић Бранка</v>
          </cell>
          <cell r="E60" t="e">
            <v>#REF!</v>
          </cell>
          <cell r="F60">
            <v>5</v>
          </cell>
          <cell r="I60">
            <v>0</v>
          </cell>
          <cell r="S60" t="str">
            <v>није излазио/ла</v>
          </cell>
          <cell r="T60">
            <v>5</v>
          </cell>
          <cell r="U60" t="str">
            <v>5/Ф (није положио)</v>
          </cell>
          <cell r="V60">
            <v>0</v>
          </cell>
          <cell r="W60" t="str">
            <v>С</v>
          </cell>
        </row>
        <row r="61">
          <cell r="E61" t="e">
            <v>#REF!</v>
          </cell>
          <cell r="F61">
            <v>0</v>
          </cell>
          <cell r="I61">
            <v>0</v>
          </cell>
          <cell r="S61" t="str">
            <v>није излазио/ла</v>
          </cell>
          <cell r="T61" t="str">
            <v>није полагао/ла</v>
          </cell>
          <cell r="U61" t="str">
            <v>није полагао/ла</v>
          </cell>
          <cell r="V61">
            <v>0</v>
          </cell>
          <cell r="W61" t="str">
            <v>С</v>
          </cell>
        </row>
        <row r="62">
          <cell r="E62" t="e">
            <v>#REF!</v>
          </cell>
          <cell r="F62">
            <v>0</v>
          </cell>
          <cell r="I62">
            <v>0</v>
          </cell>
          <cell r="S62" t="str">
            <v>није излазио/ла</v>
          </cell>
          <cell r="T62" t="str">
            <v>није полагао/ла</v>
          </cell>
          <cell r="U62" t="str">
            <v>није полагао/ла</v>
          </cell>
          <cell r="V62">
            <v>0</v>
          </cell>
          <cell r="W62" t="str">
            <v>С</v>
          </cell>
        </row>
        <row r="64">
          <cell r="B64" t="str">
            <v>дисквалификација = више од 5 изостанака са вјежбања</v>
          </cell>
          <cell r="T64" t="str">
            <v>А</v>
          </cell>
          <cell r="U64" t="str">
            <v>УПИСАНО</v>
          </cell>
        </row>
        <row r="65">
          <cell r="G65">
            <v>0</v>
          </cell>
          <cell r="H65">
            <v>0</v>
          </cell>
          <cell r="T65" t="str">
            <v>Б</v>
          </cell>
          <cell r="U65" t="str">
            <v>НИСУ СТЕКЛИ УСЛОВ</v>
          </cell>
        </row>
        <row r="66">
          <cell r="T66" t="str">
            <v>Ц</v>
          </cell>
          <cell r="U66" t="str">
            <v>НИСУ ПРИСТУПИЛИ ИСПИТУ</v>
          </cell>
        </row>
        <row r="67">
          <cell r="T67" t="str">
            <v>Д</v>
          </cell>
          <cell r="U67" t="str">
            <v>ПРИСТУПИЛИ ИСПИТУ</v>
          </cell>
        </row>
        <row r="68">
          <cell r="T68" t="str">
            <v>Е</v>
          </cell>
          <cell r="U68" t="str">
            <v>ПОЛОЖИЛИ</v>
          </cell>
        </row>
        <row r="69">
          <cell r="T69" t="str">
            <v>Ф</v>
          </cell>
          <cell r="U69" t="str">
            <v>НИСУ ПОЛОЖИЛИ (Д-Е)</v>
          </cell>
        </row>
        <row r="70">
          <cell r="T70" t="str">
            <v>Г</v>
          </cell>
          <cell r="U70" t="str">
            <v>НИСУ ПОЛОЖИЛИ (А-Б-Е)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6"/>
  <sheetViews>
    <sheetView tabSelected="1" workbookViewId="0">
      <selection activeCell="E78" sqref="E78"/>
    </sheetView>
  </sheetViews>
  <sheetFormatPr defaultColWidth="17.26953125" defaultRowHeight="15" customHeight="1" x14ac:dyDescent="0.25"/>
  <cols>
    <col min="1" max="1" width="6.7265625" style="1" customWidth="1"/>
    <col min="2" max="2" width="7.7265625" style="1" customWidth="1"/>
    <col min="3" max="4" width="6.08984375" style="1" customWidth="1"/>
    <col min="5" max="5" width="21.453125" style="1" customWidth="1"/>
    <col min="6" max="6" width="13.81640625" style="1" customWidth="1"/>
    <col min="7" max="7" width="7.7265625" style="1" customWidth="1"/>
    <col min="8" max="8" width="8.08984375" style="1" customWidth="1"/>
    <col min="9" max="9" width="6" style="1" customWidth="1"/>
    <col min="10" max="10" width="8.54296875" style="1" customWidth="1"/>
    <col min="11" max="11" width="13.08984375" style="1" customWidth="1"/>
    <col min="12" max="12" width="15.08984375" style="1" customWidth="1"/>
    <col min="13" max="13" width="7.7265625" style="1" hidden="1" customWidth="1"/>
    <col min="14" max="14" width="15.7265625" style="1" hidden="1" customWidth="1"/>
    <col min="15" max="15" width="24.7265625" style="1" customWidth="1"/>
    <col min="16" max="16384" width="17.26953125" style="1"/>
  </cols>
  <sheetData>
    <row r="1" spans="1:15" ht="15" customHeight="1" x14ac:dyDescent="0.25">
      <c r="A1" s="6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x14ac:dyDescent="0.25">
      <c r="A2" s="2" t="s">
        <v>68</v>
      </c>
      <c r="B2" s="2"/>
      <c r="C2" s="60" t="s">
        <v>67</v>
      </c>
      <c r="D2" s="52"/>
      <c r="E2" s="52"/>
      <c r="F2" s="52"/>
      <c r="G2" s="2"/>
      <c r="H2" s="59" t="s">
        <v>66</v>
      </c>
      <c r="I2" s="52"/>
      <c r="J2" s="52"/>
      <c r="K2" s="52"/>
      <c r="L2" s="52"/>
      <c r="M2" s="2"/>
      <c r="N2" s="2"/>
      <c r="O2" s="2"/>
    </row>
    <row r="3" spans="1:15" ht="12.75" customHeight="1" x14ac:dyDescent="0.25">
      <c r="A3" s="2" t="s">
        <v>65</v>
      </c>
      <c r="B3" s="2"/>
      <c r="C3" s="2"/>
      <c r="D3" s="58" t="s">
        <v>64</v>
      </c>
      <c r="E3" s="52"/>
      <c r="F3" s="2"/>
      <c r="G3" s="2"/>
      <c r="H3" s="58" t="s">
        <v>63</v>
      </c>
      <c r="I3" s="52"/>
      <c r="J3" s="52"/>
      <c r="K3" s="2"/>
      <c r="L3" s="2"/>
      <c r="M3" s="2"/>
      <c r="N3" s="2"/>
      <c r="O3" s="2"/>
    </row>
    <row r="4" spans="1:15" ht="12.75" customHeight="1" x14ac:dyDescent="0.25">
      <c r="A4" s="58" t="s">
        <v>62</v>
      </c>
      <c r="B4" s="52"/>
      <c r="C4" s="52"/>
      <c r="D4" s="2"/>
      <c r="E4" s="2"/>
      <c r="F4" s="2"/>
      <c r="G4" s="2"/>
      <c r="H4" s="58" t="s">
        <v>61</v>
      </c>
      <c r="I4" s="52"/>
      <c r="J4" s="52"/>
      <c r="K4" s="52"/>
      <c r="L4" s="52"/>
      <c r="M4" s="2"/>
      <c r="N4" s="2"/>
      <c r="O4" s="2"/>
    </row>
    <row r="5" spans="1:15" ht="12.75" customHeight="1" x14ac:dyDescent="0.25">
      <c r="A5" s="2"/>
      <c r="B5" s="2"/>
      <c r="C5" s="2"/>
      <c r="D5" s="2"/>
      <c r="E5" s="2"/>
      <c r="F5" s="2"/>
      <c r="G5" s="2"/>
      <c r="H5" s="2" t="s">
        <v>60</v>
      </c>
      <c r="I5" s="2"/>
      <c r="J5" s="2"/>
      <c r="K5" s="57" t="s">
        <v>59</v>
      </c>
      <c r="L5" s="56" t="str">
        <f>HLOOKUP(K5,'[1]коначна табела финал'!J9:R11,2,FALSE)</f>
        <v>3.2.17.</v>
      </c>
      <c r="M5" s="55" t="str">
        <f>HLOOKUP(K5,'[1]коначна табела финал'!F9:N11,3,FALSE)</f>
        <v>1</v>
      </c>
      <c r="N5" s="54"/>
      <c r="O5" s="2"/>
    </row>
    <row r="6" spans="1:15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customHeight="1" x14ac:dyDescent="0.25">
      <c r="A7" s="53" t="s">
        <v>58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2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4.5" customHeight="1" x14ac:dyDescent="0.25">
      <c r="A10" s="47" t="s">
        <v>57</v>
      </c>
      <c r="B10" s="47" t="s">
        <v>56</v>
      </c>
      <c r="C10" s="47" t="s">
        <v>55</v>
      </c>
      <c r="D10" s="51" t="s">
        <v>54</v>
      </c>
      <c r="E10" s="47" t="s">
        <v>53</v>
      </c>
      <c r="F10" s="50" t="s">
        <v>52</v>
      </c>
      <c r="G10" s="49" t="s">
        <v>51</v>
      </c>
      <c r="H10" s="6"/>
      <c r="I10" s="49" t="s">
        <v>50</v>
      </c>
      <c r="J10" s="6"/>
      <c r="K10" s="48" t="s">
        <v>49</v>
      </c>
      <c r="L10" s="46" t="s">
        <v>48</v>
      </c>
      <c r="M10" s="46"/>
      <c r="N10" s="46"/>
      <c r="O10" s="47" t="s">
        <v>47</v>
      </c>
    </row>
    <row r="11" spans="1:15" ht="12" customHeight="1" x14ac:dyDescent="0.25">
      <c r="A11" s="45"/>
      <c r="B11" s="45"/>
      <c r="C11" s="45"/>
      <c r="D11" s="45"/>
      <c r="E11" s="45"/>
      <c r="F11" s="46" t="s">
        <v>45</v>
      </c>
      <c r="G11" s="46" t="s">
        <v>45</v>
      </c>
      <c r="H11" s="46" t="s">
        <v>46</v>
      </c>
      <c r="I11" s="46" t="s">
        <v>45</v>
      </c>
      <c r="J11" s="46" t="s">
        <v>46</v>
      </c>
      <c r="K11" s="46" t="s">
        <v>45</v>
      </c>
      <c r="L11" s="46" t="s">
        <v>45</v>
      </c>
      <c r="M11" s="46" t="s">
        <v>44</v>
      </c>
      <c r="N11" s="46" t="s">
        <v>43</v>
      </c>
      <c r="O11" s="45"/>
    </row>
    <row r="12" spans="1:15" ht="12.75" hidden="1" customHeight="1" x14ac:dyDescent="0.25">
      <c r="A12" s="8"/>
      <c r="B12" s="43"/>
      <c r="C12" s="42"/>
      <c r="D12" s="41"/>
      <c r="E12" s="40"/>
      <c r="F12" s="37"/>
      <c r="G12" s="37"/>
      <c r="H12" s="39"/>
      <c r="I12" s="37"/>
      <c r="J12" s="39"/>
      <c r="K12" s="38"/>
      <c r="L12" s="37"/>
      <c r="M12" s="36"/>
      <c r="N12" s="36"/>
      <c r="O12" s="35"/>
    </row>
    <row r="13" spans="1:15" ht="12.75" hidden="1" customHeight="1" x14ac:dyDescent="0.25">
      <c r="A13" s="8"/>
      <c r="B13" s="43"/>
      <c r="C13" s="42"/>
      <c r="D13" s="41"/>
      <c r="E13" s="40"/>
      <c r="F13" s="37"/>
      <c r="G13" s="37"/>
      <c r="H13" s="39"/>
      <c r="I13" s="37"/>
      <c r="J13" s="39"/>
      <c r="K13" s="38"/>
      <c r="L13" s="37"/>
      <c r="M13" s="36"/>
      <c r="N13" s="36"/>
      <c r="O13" s="35"/>
    </row>
    <row r="14" spans="1:15" ht="12.75" hidden="1" customHeight="1" x14ac:dyDescent="0.25">
      <c r="A14" s="8"/>
      <c r="B14" s="43"/>
      <c r="C14" s="42"/>
      <c r="D14" s="41"/>
      <c r="E14" s="40"/>
      <c r="F14" s="37"/>
      <c r="G14" s="37"/>
      <c r="H14" s="39"/>
      <c r="I14" s="37"/>
      <c r="J14" s="39"/>
      <c r="K14" s="38"/>
      <c r="L14" s="37"/>
      <c r="M14" s="36"/>
      <c r="N14" s="36"/>
      <c r="O14" s="35"/>
    </row>
    <row r="15" spans="1:15" ht="12.75" customHeight="1" x14ac:dyDescent="0.25">
      <c r="A15" s="8">
        <v>1</v>
      </c>
      <c r="B15" s="43" t="s">
        <v>42</v>
      </c>
      <c r="C15" s="42" t="str">
        <f>VLOOKUP(B15,'[1]коначна табела финал'!$B$1:$AD$84,22,FALSE)</f>
        <v>С</v>
      </c>
      <c r="D15" s="41">
        <v>1</v>
      </c>
      <c r="E15" s="40" t="s">
        <v>41</v>
      </c>
      <c r="F15" s="37">
        <v>36</v>
      </c>
      <c r="G15" s="37"/>
      <c r="H15" s="39" t="s">
        <v>30</v>
      </c>
      <c r="I15" s="37"/>
      <c r="J15" s="39"/>
      <c r="K15" s="38">
        <v>20</v>
      </c>
      <c r="L15" s="37">
        <v>56</v>
      </c>
      <c r="M15" s="36"/>
      <c r="N15" s="36"/>
      <c r="O15" s="35" t="str">
        <f>IF(L15="нема услов","нема услов",IF(L15="није полагао/ла","није полагао/ла",IF(L15="није положио/ла","5/Ф (није положио/ла)",IF(L15&gt;90.9,"10/A (изузетан одличан)",IF(L15&gt;80.9,"9/Б (одличан)",IF(L15&gt;70.9,"8/Ц (врло добар)",IF(L15&gt;60.9,"7/Д (добар)",IF(L15&gt;50.9,"6/Е (довољан)","5/Ф (није положио)"))))))))</f>
        <v>6/Е (довољан)</v>
      </c>
    </row>
    <row r="16" spans="1:15" ht="12.5" x14ac:dyDescent="0.25">
      <c r="A16" s="8">
        <v>2</v>
      </c>
      <c r="B16" s="43" t="s">
        <v>19</v>
      </c>
      <c r="C16" s="42" t="str">
        <f>VLOOKUP(B16,'[1]коначна табела финал'!$B$1:$AD$84,22,FALSE)</f>
        <v>С</v>
      </c>
      <c r="D16" s="41">
        <f>VLOOKUP(B16,'[1]коначна табела финал'!$B$1:$AD$84,21,FALSE)</f>
        <v>1</v>
      </c>
      <c r="E16" s="40" t="str">
        <f>VLOOKUP(B16,'[1]коначна табела финал'!$B$1:$W$84,2,FALSE)</f>
        <v xml:space="preserve">Јотић Д. Славица  </v>
      </c>
      <c r="F16" s="37">
        <f>VLOOKUP(B16,'[1]коначна табела финал'!$B$1:$W$84,5,FALSE)</f>
        <v>37</v>
      </c>
      <c r="G16" s="37"/>
      <c r="H16" s="39" t="s">
        <v>30</v>
      </c>
      <c r="I16" s="37"/>
      <c r="J16" s="39"/>
      <c r="K16" s="38">
        <v>17</v>
      </c>
      <c r="L16" s="37">
        <f>VLOOKUP(B16,'[1]коначна табела финал'!$B$1:$W$84,19,FALSE)</f>
        <v>54</v>
      </c>
      <c r="M16" s="36">
        <f>IF(AND(ISNUMBER(K16),C16="С"),L16,"-")</f>
        <v>54</v>
      </c>
      <c r="N16" s="36" t="str">
        <f>IF(AND(ISNUMBER(K16),C16="О"),L16,"-")</f>
        <v>-</v>
      </c>
      <c r="O16" s="35" t="str">
        <f>IF(L16="нема услов","нема услов",IF(L16="није полагао/ла","није полагао/ла",IF(L16="није положио/ла","5/Ф (није положио/ла)",IF(L16&gt;90.9,"10/A (изузетан одличан)",IF(L16&gt;80.9,"9/Б (одличан)",IF(L16&gt;70.9,"8/Ц (врло добар)",IF(L16&gt;60.9,"7/Д (добар)",IF(L16&gt;50.9,"6/Е (довољан)","5/Ф (није положио)"))))))))</f>
        <v>6/Е (довољан)</v>
      </c>
    </row>
    <row r="17" spans="1:15" ht="12.75" hidden="1" customHeight="1" x14ac:dyDescent="0.25">
      <c r="A17" s="8">
        <v>2</v>
      </c>
      <c r="B17" s="43" t="s">
        <v>40</v>
      </c>
      <c r="C17" s="42" t="e">
        <f>VLOOKUP(B17,'[1]коначна табела финал'!$B$1:$AD$84,22,FALSE)</f>
        <v>#N/A</v>
      </c>
      <c r="D17" s="41" t="e">
        <f>VLOOKUP(B17,'[1]коначна табела финал'!$B$1:$AD$84,21,FALSE)</f>
        <v>#N/A</v>
      </c>
      <c r="E17" s="40" t="e">
        <f>VLOOKUP(B17,'[1]коначна табела финал'!$B$1:$W$84,2,FALSE)</f>
        <v>#N/A</v>
      </c>
      <c r="F17" s="37" t="e">
        <f>VLOOKUP(B17,'[1]коначна табела финал'!$B$1:$W$84,5,FALSE)</f>
        <v>#N/A</v>
      </c>
      <c r="G17" s="37"/>
      <c r="H17" s="39"/>
      <c r="I17" s="37" t="e">
        <f>VLOOKUP(B17,'[1]коначна табела финал'!$B$1:$W$84,7,FALSE)</f>
        <v>#N/A</v>
      </c>
      <c r="J17" s="39"/>
      <c r="K17" s="38">
        <v>17.5</v>
      </c>
      <c r="L17" s="37" t="e">
        <f>VLOOKUP(B17,'[1]коначна табела финал'!$B$1:$W$84,19,FALSE)</f>
        <v>#N/A</v>
      </c>
      <c r="M17" s="36" t="e">
        <f>IF(AND(ISNUMBER(K17),C17="С"),L17,"-")</f>
        <v>#N/A</v>
      </c>
      <c r="N17" s="36" t="e">
        <f>IF(AND(ISNUMBER(K17),C17="О"),L17,"-")</f>
        <v>#N/A</v>
      </c>
      <c r="O17" s="35" t="e">
        <f>IF(L17="нема услов","нема услов",IF(L17="није полагао/ла","није полагао/ла",IF(L17="није положио/ла","5/Ф (није положио/ла)",IF(L17&gt;90.9,"10/A (изузетан одличан)",IF(L17&gt;80.9,"9/Б (одличан)",IF(L17&gt;70.9,"8/Ц (врло добар)",IF(L17&gt;60.9,"7/Д (добар)",IF(L17&gt;50.9,"6/Е (довољан)","5/Ф (није положио)"))))))))</f>
        <v>#N/A</v>
      </c>
    </row>
    <row r="18" spans="1:15" ht="12.75" hidden="1" customHeight="1" x14ac:dyDescent="0.25">
      <c r="A18" s="8">
        <v>3</v>
      </c>
      <c r="B18" s="43" t="s">
        <v>39</v>
      </c>
      <c r="C18" s="42" t="e">
        <f>VLOOKUP(B18,'[1]коначна табела финал'!$B$1:$AD$84,22,FALSE)</f>
        <v>#N/A</v>
      </c>
      <c r="D18" s="41" t="e">
        <f>VLOOKUP(B18,'[1]коначна табела финал'!$B$1:$AD$84,21,FALSE)</f>
        <v>#N/A</v>
      </c>
      <c r="E18" s="40" t="e">
        <f>VLOOKUP(B18,'[1]коначна табела финал'!$B$1:$W$84,2,FALSE)</f>
        <v>#N/A</v>
      </c>
      <c r="F18" s="37" t="e">
        <f>VLOOKUP(B18,'[1]коначна табела финал'!$B$1:$W$84,5,FALSE)</f>
        <v>#N/A</v>
      </c>
      <c r="G18" s="37"/>
      <c r="H18" s="39"/>
      <c r="I18" s="37" t="e">
        <f>VLOOKUP(B18,'[1]коначна табела финал'!$B$1:$W$84,7,FALSE)</f>
        <v>#N/A</v>
      </c>
      <c r="J18" s="39"/>
      <c r="K18" s="38">
        <v>17.5</v>
      </c>
      <c r="L18" s="37" t="e">
        <f>VLOOKUP(B18,'[1]коначна табела финал'!$B$1:$W$84,19,FALSE)</f>
        <v>#N/A</v>
      </c>
      <c r="M18" s="36" t="e">
        <f>IF(AND(ISNUMBER(K18),C18="С"),L18,"-")</f>
        <v>#N/A</v>
      </c>
      <c r="N18" s="36" t="e">
        <f>IF(AND(ISNUMBER(K18),C18="О"),L18,"-")</f>
        <v>#N/A</v>
      </c>
      <c r="O18" s="35" t="e">
        <f>IF(L18="нема услов","нема услов",IF(L18="није полагао/ла","није полагао/ла",IF(L18="није положио/ла","5/Ф (није положио/ла)",IF(L18&gt;90.9,"10/A (изузетан одличан)",IF(L18&gt;80.9,"9/Б (одличан)",IF(L18&gt;70.9,"8/Ц (врло добар)",IF(L18&gt;60.9,"7/Д (добар)",IF(L18&gt;50.9,"6/Е (довољан)","5/Ф (није положио)"))))))))</f>
        <v>#N/A</v>
      </c>
    </row>
    <row r="19" spans="1:15" ht="12.75" hidden="1" customHeight="1" x14ac:dyDescent="0.25">
      <c r="A19" s="8">
        <v>4</v>
      </c>
      <c r="B19" s="43" t="s">
        <v>38</v>
      </c>
      <c r="C19" s="42" t="e">
        <f>VLOOKUP(B19,'[1]коначна табела финал'!$B$1:$AD$84,22,FALSE)</f>
        <v>#N/A</v>
      </c>
      <c r="D19" s="41" t="e">
        <f>VLOOKUP(B19,'[1]коначна табела финал'!$B$1:$AD$84,21,FALSE)</f>
        <v>#N/A</v>
      </c>
      <c r="E19" s="40" t="e">
        <f>VLOOKUP(B19,'[1]коначна табела финал'!$B$1:$W$84,2,FALSE)</f>
        <v>#N/A</v>
      </c>
      <c r="F19" s="37" t="e">
        <f>VLOOKUP(B19,'[1]коначна табела финал'!$B$1:$W$84,5,FALSE)</f>
        <v>#N/A</v>
      </c>
      <c r="G19" s="37"/>
      <c r="H19" s="39"/>
      <c r="I19" s="37" t="e">
        <f>VLOOKUP(B19,'[1]коначна табела финал'!$B$1:$W$84,7,FALSE)</f>
        <v>#N/A</v>
      </c>
      <c r="J19" s="39"/>
      <c r="K19" s="38">
        <v>17.5</v>
      </c>
      <c r="L19" s="37" t="e">
        <f>VLOOKUP(B19,'[1]коначна табела финал'!$B$1:$W$84,19,FALSE)</f>
        <v>#N/A</v>
      </c>
      <c r="M19" s="36" t="e">
        <f>IF(AND(ISNUMBER(K19),C19="С"),L19,"-")</f>
        <v>#N/A</v>
      </c>
      <c r="N19" s="36" t="e">
        <f>IF(AND(ISNUMBER(K19),C19="О"),L19,"-")</f>
        <v>#N/A</v>
      </c>
      <c r="O19" s="35" t="e">
        <f>IF(L19="нема услов","нема услов",IF(L19="није полагао/ла","није полагао/ла",IF(L19="није положио/ла","5/Ф (није положио/ла)",IF(L19&gt;90.9,"10/A (изузетан одличан)",IF(L19&gt;80.9,"9/Б (одличан)",IF(L19&gt;70.9,"8/Ц (врло добар)",IF(L19&gt;60.9,"7/Д (добар)",IF(L19&gt;50.9,"6/Е (довољан)","5/Ф (није положио)"))))))))</f>
        <v>#N/A</v>
      </c>
    </row>
    <row r="20" spans="1:15" ht="12.75" hidden="1" customHeight="1" x14ac:dyDescent="0.25">
      <c r="A20" s="8">
        <v>5</v>
      </c>
      <c r="B20" s="43" t="s">
        <v>37</v>
      </c>
      <c r="C20" s="42" t="e">
        <f>VLOOKUP(B20,'[1]коначна табела финал'!$B$1:$AD$84,22,FALSE)</f>
        <v>#N/A</v>
      </c>
      <c r="D20" s="41" t="e">
        <f>VLOOKUP(B20,'[1]коначна табела финал'!$B$1:$AD$84,21,FALSE)</f>
        <v>#N/A</v>
      </c>
      <c r="E20" s="40" t="e">
        <f>VLOOKUP(B20,'[1]коначна табела финал'!$B$1:$W$84,2,FALSE)</f>
        <v>#N/A</v>
      </c>
      <c r="F20" s="37" t="e">
        <f>VLOOKUP(B20,'[1]коначна табела финал'!$B$1:$W$84,5,FALSE)</f>
        <v>#N/A</v>
      </c>
      <c r="G20" s="37"/>
      <c r="H20" s="39"/>
      <c r="I20" s="37" t="e">
        <f>VLOOKUP(B20,'[1]коначна табела финал'!$B$1:$W$84,7,FALSE)</f>
        <v>#N/A</v>
      </c>
      <c r="J20" s="39"/>
      <c r="K20" s="38">
        <v>17.5</v>
      </c>
      <c r="L20" s="37" t="e">
        <f>VLOOKUP(B20,'[1]коначна табела финал'!$B$1:$W$84,19,FALSE)</f>
        <v>#N/A</v>
      </c>
      <c r="M20" s="36" t="e">
        <f>IF(AND(ISNUMBER(K20),C20="С"),L20,"-")</f>
        <v>#N/A</v>
      </c>
      <c r="N20" s="36" t="e">
        <f>IF(AND(ISNUMBER(K20),C20="О"),L20,"-")</f>
        <v>#N/A</v>
      </c>
      <c r="O20" s="35" t="e">
        <f>IF(L20="нема услов","нема услов",IF(L20="није полагао/ла","није полагао/ла",IF(L20="није положио/ла","5/Ф (није положио/ла)",IF(L20&gt;90.9,"10/A (изузетан одличан)",IF(L20&gt;80.9,"9/Б (одличан)",IF(L20&gt;70.9,"8/Ц (врло добар)",IF(L20&gt;60.9,"7/Д (добар)",IF(L20&gt;50.9,"6/Е (довољан)","5/Ф (није положио)"))))))))</f>
        <v>#N/A</v>
      </c>
    </row>
    <row r="21" spans="1:15" ht="12.75" hidden="1" customHeight="1" x14ac:dyDescent="0.25">
      <c r="A21" s="8">
        <v>6</v>
      </c>
      <c r="B21" s="43" t="s">
        <v>36</v>
      </c>
      <c r="C21" s="42" t="e">
        <f>VLOOKUP(B21,'[1]коначна табела финал'!$B$1:$AD$84,22,FALSE)</f>
        <v>#N/A</v>
      </c>
      <c r="D21" s="41" t="e">
        <f>VLOOKUP(B21,'[1]коначна табела финал'!$B$1:$AD$84,21,FALSE)</f>
        <v>#N/A</v>
      </c>
      <c r="E21" s="40" t="e">
        <f>VLOOKUP(B21,'[1]коначна табела финал'!$B$1:$W$84,2,FALSE)</f>
        <v>#N/A</v>
      </c>
      <c r="F21" s="37" t="e">
        <f>VLOOKUP(B21,'[1]коначна табела финал'!$B$1:$W$84,5,FALSE)</f>
        <v>#N/A</v>
      </c>
      <c r="G21" s="37"/>
      <c r="H21" s="39"/>
      <c r="I21" s="37" t="e">
        <f>VLOOKUP(B21,'[1]коначна табела финал'!$B$1:$W$84,7,FALSE)</f>
        <v>#N/A</v>
      </c>
      <c r="J21" s="39"/>
      <c r="K21" s="38">
        <v>17.5</v>
      </c>
      <c r="L21" s="37" t="e">
        <f>VLOOKUP(B21,'[1]коначна табела финал'!$B$1:$W$84,19,FALSE)</f>
        <v>#N/A</v>
      </c>
      <c r="M21" s="36" t="e">
        <f>IF(AND(ISNUMBER(K21),C21="С"),L21,"-")</f>
        <v>#N/A</v>
      </c>
      <c r="N21" s="36" t="e">
        <f>IF(AND(ISNUMBER(K21),C21="О"),L21,"-")</f>
        <v>#N/A</v>
      </c>
      <c r="O21" s="35" t="e">
        <f>IF(L21="нема услов","нема услов",IF(L21="није полагао/ла","није полагао/ла",IF(L21="није положио/ла","5/Ф (није положио/ла)",IF(L21&gt;90.9,"10/A (изузетан одличан)",IF(L21&gt;80.9,"9/Б (одличан)",IF(L21&gt;70.9,"8/Ц (врло добар)",IF(L21&gt;60.9,"7/Д (добар)",IF(L21&gt;50.9,"6/Е (довољан)","5/Ф (није положио)"))))))))</f>
        <v>#N/A</v>
      </c>
    </row>
    <row r="22" spans="1:15" ht="12.75" hidden="1" customHeight="1" x14ac:dyDescent="0.25">
      <c r="A22" s="8">
        <v>7</v>
      </c>
      <c r="B22" s="43" t="s">
        <v>35</v>
      </c>
      <c r="C22" s="42" t="e">
        <f>VLOOKUP(B22,'[1]коначна табела финал'!$B$1:$AD$84,22,FALSE)</f>
        <v>#N/A</v>
      </c>
      <c r="D22" s="41" t="e">
        <f>VLOOKUP(B22,'[1]коначна табела финал'!$B$1:$AD$84,21,FALSE)</f>
        <v>#N/A</v>
      </c>
      <c r="E22" s="40" t="e">
        <f>VLOOKUP(B22,'[1]коначна табела финал'!$B$1:$W$84,2,FALSE)</f>
        <v>#N/A</v>
      </c>
      <c r="F22" s="37" t="e">
        <f>VLOOKUP(B22,'[1]коначна табела финал'!$B$1:$W$84,5,FALSE)</f>
        <v>#N/A</v>
      </c>
      <c r="G22" s="37"/>
      <c r="H22" s="39"/>
      <c r="I22" s="37" t="e">
        <f>VLOOKUP(B22,'[1]коначна табела финал'!$B$1:$W$84,7,FALSE)</f>
        <v>#N/A</v>
      </c>
      <c r="J22" s="39"/>
      <c r="K22" s="38">
        <v>17.5</v>
      </c>
      <c r="L22" s="37" t="e">
        <f>VLOOKUP(B22,'[1]коначна табела финал'!$B$1:$W$84,19,FALSE)</f>
        <v>#N/A</v>
      </c>
      <c r="M22" s="36" t="e">
        <f>IF(AND(ISNUMBER(K22),C22="С"),L22,"-")</f>
        <v>#N/A</v>
      </c>
      <c r="N22" s="36" t="e">
        <f>IF(AND(ISNUMBER(K22),C22="О"),L22,"-")</f>
        <v>#N/A</v>
      </c>
      <c r="O22" s="35" t="e">
        <f>IF(L22="нема услов","нема услов",IF(L22="није полагао/ла","није полагао/ла",IF(L22="није положио/ла","5/Ф (није положио/ла)",IF(L22&gt;90.9,"10/A (изузетан одличан)",IF(L22&gt;80.9,"9/Б (одличан)",IF(L22&gt;70.9,"8/Ц (врло добар)",IF(L22&gt;60.9,"7/Д (добар)",IF(L22&gt;50.9,"6/Е (довољан)","5/Ф (није положио)"))))))))</f>
        <v>#N/A</v>
      </c>
    </row>
    <row r="23" spans="1:15" ht="12.75" hidden="1" customHeight="1" x14ac:dyDescent="0.25">
      <c r="A23" s="8">
        <v>8</v>
      </c>
      <c r="B23" s="43" t="s">
        <v>34</v>
      </c>
      <c r="C23" s="42" t="e">
        <f>VLOOKUP(B23,'[1]коначна табела финал'!$B$1:$AD$84,22,FALSE)</f>
        <v>#N/A</v>
      </c>
      <c r="D23" s="41" t="e">
        <f>VLOOKUP(B23,'[1]коначна табела финал'!$B$1:$AD$84,21,FALSE)</f>
        <v>#N/A</v>
      </c>
      <c r="E23" s="40" t="e">
        <f>VLOOKUP(B23,'[1]коначна табела финал'!$B$1:$W$84,2,FALSE)</f>
        <v>#N/A</v>
      </c>
      <c r="F23" s="37" t="e">
        <f>VLOOKUP(B23,'[1]коначна табела финал'!$B$1:$W$84,5,FALSE)</f>
        <v>#N/A</v>
      </c>
      <c r="G23" s="37"/>
      <c r="H23" s="39"/>
      <c r="I23" s="37" t="e">
        <f>VLOOKUP(B23,'[1]коначна табела финал'!$B$1:$W$84,7,FALSE)</f>
        <v>#N/A</v>
      </c>
      <c r="J23" s="39"/>
      <c r="K23" s="38">
        <v>17.5</v>
      </c>
      <c r="L23" s="37" t="e">
        <f>VLOOKUP(B23,'[1]коначна табела финал'!$B$1:$W$84,19,FALSE)</f>
        <v>#N/A</v>
      </c>
      <c r="M23" s="36" t="e">
        <f>IF(AND(ISNUMBER(K23),C23="С"),L23,"-")</f>
        <v>#N/A</v>
      </c>
      <c r="N23" s="36" t="e">
        <f>IF(AND(ISNUMBER(K23),C23="О"),L23,"-")</f>
        <v>#N/A</v>
      </c>
      <c r="O23" s="35" t="e">
        <f>IF(L23="нема услов","нема услов",IF(L23="није полагао/ла","није полагао/ла",IF(L23="није положио/ла","5/Ф (није положио/ла)",IF(L23&gt;90.9,"10/A (изузетан одличан)",IF(L23&gt;80.9,"9/Б (одличан)",IF(L23&gt;70.9,"8/Ц (врло добар)",IF(L23&gt;60.9,"7/Д (добар)",IF(L23&gt;50.9,"6/Е (довољан)","5/Ф (није положио)"))))))))</f>
        <v>#N/A</v>
      </c>
    </row>
    <row r="24" spans="1:15" ht="12.75" customHeight="1" x14ac:dyDescent="0.25">
      <c r="A24" s="8">
        <v>3</v>
      </c>
      <c r="B24" s="43" t="s">
        <v>33</v>
      </c>
      <c r="C24" s="42" t="str">
        <f>VLOOKUP(B24,'[1]коначна табела финал'!$B$1:$AD$84,22,FALSE)</f>
        <v>С</v>
      </c>
      <c r="D24" s="41">
        <f>VLOOKUP(B24,'[1]коначна табела финал'!$B$1:$AD$84,21,FALSE)</f>
        <v>1</v>
      </c>
      <c r="E24" s="40" t="s">
        <v>32</v>
      </c>
      <c r="F24" s="37">
        <v>38</v>
      </c>
      <c r="G24" s="37"/>
      <c r="H24" s="39" t="s">
        <v>30</v>
      </c>
      <c r="I24" s="37"/>
      <c r="J24" s="39"/>
      <c r="K24" s="38">
        <v>20</v>
      </c>
      <c r="L24" s="37">
        <v>58</v>
      </c>
      <c r="M24" s="36"/>
      <c r="N24" s="36"/>
      <c r="O24" s="35" t="str">
        <f>IF(L24="нема услов","нема услов",IF(L24="није полагао/ла","није полагао/ла",IF(L24="није положио/ла","5/Ф (није положио/ла)",IF(L24&gt;90.9,"10/A (изузетан одличан)",IF(L24&gt;80.9,"9/Б (одличан)",IF(L24&gt;70.9,"8/Ц (врло добар)",IF(L24&gt;60.9,"7/Д (добар)",IF(L24&gt;50.9,"6/Е (довољан)","5/Ф (није положио)"))))))))</f>
        <v>6/Е (довољан)</v>
      </c>
    </row>
    <row r="25" spans="1:15" ht="12.75" customHeight="1" x14ac:dyDescent="0.25">
      <c r="A25" s="8">
        <v>4</v>
      </c>
      <c r="B25" s="43" t="s">
        <v>31</v>
      </c>
      <c r="C25" s="42" t="str">
        <f>VLOOKUP(B25,'[1]коначна табела финал'!$B$1:$AD$84,22,FALSE)</f>
        <v>С</v>
      </c>
      <c r="D25" s="41">
        <f>VLOOKUP(B25,'[1]коначна табела финал'!$B$1:$AD$84,21,FALSE)</f>
        <v>1</v>
      </c>
      <c r="E25" s="40" t="str">
        <f>VLOOKUP(B25,'[1]коначна табела финал'!$B$1:$W$84,2,FALSE)</f>
        <v xml:space="preserve">Јокић Јасна </v>
      </c>
      <c r="F25" s="37">
        <f>VLOOKUP(B25,'[1]коначна табела финал'!$B$1:$W$84,5,FALSE)</f>
        <v>38</v>
      </c>
      <c r="G25" s="37"/>
      <c r="H25" s="39" t="s">
        <v>30</v>
      </c>
      <c r="I25" s="37"/>
      <c r="J25" s="39"/>
      <c r="K25" s="38">
        <v>20</v>
      </c>
      <c r="L25" s="37">
        <v>58</v>
      </c>
      <c r="M25" s="36">
        <f>IF(AND(ISNUMBER(K25),C25="С"),L25,"-")</f>
        <v>58</v>
      </c>
      <c r="N25" s="36" t="str">
        <f>IF(AND(ISNUMBER(K25),C25="О"),L25,"-")</f>
        <v>-</v>
      </c>
      <c r="O25" s="35" t="str">
        <f>IF(L25="нема услов","нема услов",IF(L25="није полагао/ла","није полагао/ла",IF(L25="није положио/ла","5/Ф (није положио/ла)",IF(L25&gt;90.9,"10/A (изузетан одличан)",IF(L25&gt;80.9,"9/Б (одличан)",IF(L25&gt;70.9,"8/Ц (врло добар)",IF(L25&gt;60.9,"7/Д (добар)",IF(L25&gt;50.9,"6/Е (довољан)","5/Ф (није положио)"))))))))</f>
        <v>6/Е (довољан)</v>
      </c>
    </row>
    <row r="26" spans="1:15" ht="12.75" hidden="1" customHeight="1" x14ac:dyDescent="0.25">
      <c r="A26" s="8">
        <v>10</v>
      </c>
      <c r="B26" s="43" t="s">
        <v>29</v>
      </c>
      <c r="C26" s="42" t="str">
        <f>VLOOKUP(B26,'[1]коначна табела финал'!$B$1:$AD$84,22,FALSE)</f>
        <v>С</v>
      </c>
      <c r="D26" s="41">
        <f>VLOOKUP(B26,'[1]коначна табела финал'!$B$1:$AD$84,21,FALSE)</f>
        <v>1</v>
      </c>
      <c r="E26" s="40" t="str">
        <f>VLOOKUP(B26,'[1]коначна табела финал'!$B$1:$W$84,2,FALSE)</f>
        <v>Рађеновић Јелена</v>
      </c>
      <c r="F26" s="37">
        <f>VLOOKUP(B26,'[1]коначна табела финал'!$B$1:$W$84,5,FALSE)</f>
        <v>36</v>
      </c>
      <c r="G26" s="37"/>
      <c r="H26" s="39"/>
      <c r="I26" s="37">
        <f>VLOOKUP(B26,'[1]коначна табела финал'!$B$1:$W$84,7,FALSE)</f>
        <v>0</v>
      </c>
      <c r="J26" s="39"/>
      <c r="K26" s="38">
        <v>19.5</v>
      </c>
      <c r="L26" s="37">
        <f>VLOOKUP(B26,'[1]коначна табела финал'!$B$1:$W$84,19,FALSE)</f>
        <v>55.5</v>
      </c>
      <c r="M26" s="36">
        <f>IF(AND(ISNUMBER(K26),C26="С"),L26,"-")</f>
        <v>55.5</v>
      </c>
      <c r="N26" s="36" t="str">
        <f>IF(AND(ISNUMBER(K26),C26="О"),L26,"-")</f>
        <v>-</v>
      </c>
      <c r="O26" s="35" t="str">
        <f>IF(L26="нема услов","нема услов",IF(L26="није полагао/ла","није полагао/ла",IF(L26="није положио/ла","5/Ф (није положио/ла)",IF(L26&gt;90.9,"10/A (изузетан одличан)",IF(L26&gt;80.9,"9/Б (одличан)",IF(L26&gt;70.9,"8/Ц (врло добар)",IF(L26&gt;60.9,"7/Д (добар)",IF(L26&gt;50.9,"6/Е (довољан)","5/Ф (није положио)"))))))))</f>
        <v>6/Е (довољан)</v>
      </c>
    </row>
    <row r="27" spans="1:15" ht="12.75" hidden="1" customHeight="1" x14ac:dyDescent="0.25">
      <c r="A27" s="8">
        <v>11</v>
      </c>
      <c r="B27" s="43" t="s">
        <v>15</v>
      </c>
      <c r="C27" s="42" t="str">
        <f>VLOOKUP(B27,'[1]коначна табела финал'!$B$1:$AD$84,22,FALSE)</f>
        <v>С</v>
      </c>
      <c r="D27" s="41">
        <f>VLOOKUP(B27,'[1]коначна табела финал'!$B$1:$AD$84,21,FALSE)</f>
        <v>1</v>
      </c>
      <c r="E27" s="40" t="str">
        <f>VLOOKUP(B27,'[1]коначна табела финал'!$B$1:$W$84,2,FALSE)</f>
        <v xml:space="preserve">Прпош Т. Милица </v>
      </c>
      <c r="F27" s="37">
        <f>VLOOKUP(B27,'[1]коначна табела финал'!$B$1:$W$84,5,FALSE)</f>
        <v>43</v>
      </c>
      <c r="G27" s="37"/>
      <c r="H27" s="39" t="s">
        <v>28</v>
      </c>
      <c r="I27" s="37">
        <f>VLOOKUP(B27,'[1]коначна табела финал'!$B$1:$W$84,7,FALSE)</f>
        <v>0</v>
      </c>
      <c r="J27" s="39" t="s">
        <v>27</v>
      </c>
      <c r="K27" s="38">
        <f>VLOOKUP(B27,'[1]коначна табела финал'!$B$13:$AB$80,$M$5+8,FALSE)</f>
        <v>0</v>
      </c>
      <c r="L27" s="37">
        <f>VLOOKUP(B27,'[1]коначна табела финал'!$B$1:$W$84,19,FALSE)</f>
        <v>68</v>
      </c>
      <c r="M27" s="36">
        <f>IF(AND(ISNUMBER(K27),C27="С"),L27,"-")</f>
        <v>68</v>
      </c>
      <c r="N27" s="36" t="str">
        <f>IF(AND(ISNUMBER(K27),C27="О"),L27,"-")</f>
        <v>-</v>
      </c>
      <c r="O27" s="35" t="str">
        <f>IF(L27="нема услов","нема услов",IF(L27="није полагао/ла","није полагао/ла",IF(L27="није положио/ла","5/Ф (није положио/ла)",IF(L27&gt;90.9,"10/A (изузетан одличан)",IF(L27&gt;80.9,"9/Б (одличан)",IF(L27&gt;70.9,"8/Ц (врло добар)",IF(L27&gt;60.9,"7/Д (добар)",IF(L27&gt;50.9,"6/Е (довољан)","5/Ф (није положио)"))))))))</f>
        <v>7/Д (добар)</v>
      </c>
    </row>
    <row r="28" spans="1:15" ht="12.75" hidden="1" customHeight="1" x14ac:dyDescent="0.25">
      <c r="A28" s="8">
        <v>12</v>
      </c>
      <c r="B28" s="43" t="s">
        <v>13</v>
      </c>
      <c r="C28" s="42" t="s">
        <v>23</v>
      </c>
      <c r="D28" s="41">
        <f>VLOOKUP(B28,'[1]коначна табела финал'!$B$1:$AD$84,21,FALSE)</f>
        <v>2</v>
      </c>
      <c r="E28" s="40" t="str">
        <f>VLOOKUP(B28,'[1]коначна табела финал'!$B$1:$W$84,2,FALSE)</f>
        <v>Бајић Бојан</v>
      </c>
      <c r="F28" s="37">
        <f>VLOOKUP(B28,'[1]коначна табела финал'!$B$1:$W$84,5,FALSE)</f>
        <v>36</v>
      </c>
      <c r="G28" s="37"/>
      <c r="H28" s="39"/>
      <c r="I28" s="37">
        <f>VLOOKUP(B28,'[1]коначна табела финал'!$B$1:$W$84,7,FALSE)</f>
        <v>0</v>
      </c>
      <c r="J28" s="39"/>
      <c r="K28" s="38">
        <v>23</v>
      </c>
      <c r="L28" s="37">
        <f>VLOOKUP(B28,'[1]коначна табела финал'!$B$1:$W$84,19,FALSE)</f>
        <v>59</v>
      </c>
      <c r="M28" s="36" t="str">
        <f>IF(AND(ISNUMBER(K28),C28="С"),L28,"-")</f>
        <v>-</v>
      </c>
      <c r="N28" s="36">
        <f>IF(AND(ISNUMBER(K28),C28="О"),L28,"-")</f>
        <v>59</v>
      </c>
      <c r="O28" s="35" t="str">
        <f>IF(L28="нема услов","нема услов",IF(L28="није полагао/ла","није полагао/ла",IF(L28="није положио/ла","5/Ф (није положио/ла)",IF(L28&gt;90.9,"10/A (изузетан одличан)",IF(L28&gt;80.9,"9/Б (одличан)",IF(L28&gt;70.9,"8/Ц (врло добар)",IF(L28&gt;60.9,"7/Д (добар)",IF(L28&gt;50.9,"6/Е (довољан)","5/Ф (није положио)"))))))))</f>
        <v>6/Е (довољан)</v>
      </c>
    </row>
    <row r="29" spans="1:15" ht="12.75" hidden="1" customHeight="1" x14ac:dyDescent="0.25">
      <c r="A29" s="8">
        <v>13</v>
      </c>
      <c r="B29" s="43" t="s">
        <v>26</v>
      </c>
      <c r="C29" s="42" t="str">
        <f>VLOOKUP(B29,'[1]коначна табела финал'!$B$1:$AD$84,22,FALSE)</f>
        <v>С</v>
      </c>
      <c r="D29" s="41">
        <f>VLOOKUP(B29,'[1]коначна табела финал'!$B$1:$AD$84,21,FALSE)</f>
        <v>2</v>
      </c>
      <c r="E29" s="40" t="str">
        <f>VLOOKUP(B29,'[1]коначна табела финал'!$B$1:$W$84,2,FALSE)</f>
        <v>Мијатовић Маја</v>
      </c>
      <c r="F29" s="37">
        <f>VLOOKUP(B29,'[1]коначна табела финал'!$B$1:$W$84,5,FALSE)</f>
        <v>42</v>
      </c>
      <c r="G29" s="37">
        <f>IF(VLOOKUP(B29,'[1]коначна табела финал'!$B$1:$AD$84,6,FALSE)&gt;10,VLOOKUP(B29,'[1]коначна табела финал'!$B$1:$AD$84,6,FALSE),0)</f>
        <v>0</v>
      </c>
      <c r="H29" s="39"/>
      <c r="I29" s="37">
        <f>VLOOKUP(B29,'[1]коначна табела финал'!$B$1:$W$84,7,FALSE)</f>
        <v>0</v>
      </c>
      <c r="J29" s="39"/>
      <c r="K29" s="38">
        <f>VLOOKUP(B29,'[1]коначна табела финал'!$B$13:$AB$80,$M$5+8,FALSE)</f>
        <v>0</v>
      </c>
      <c r="L29" s="37">
        <f>VLOOKUP(B29,'[1]коначна табела финал'!$B$1:$W$84,19,FALSE)</f>
        <v>71</v>
      </c>
      <c r="M29" s="36">
        <f>IF(AND(ISNUMBER(K29),C29="С"),L29,"-")</f>
        <v>71</v>
      </c>
      <c r="N29" s="36" t="str">
        <f>IF(AND(ISNUMBER(K29),C29="О"),L29,"-")</f>
        <v>-</v>
      </c>
      <c r="O29" s="35" t="str">
        <f>IF(L29="нема услов","нема услов",IF(L29="није полагао/ла","није полагао/ла",IF(L29="није положио/ла","5/Ф (није положио/ла)",IF(L29&gt;90.9,"10/A (изузетан одличан)",IF(L29&gt;80.9,"9/Б (одличан)",IF(L29&gt;70.9,"8/Ц (врло добар)",IF(L29&gt;60.9,"7/Д (добар)",IF(L29&gt;50.9,"6/Е (довољан)","5/Ф (није положио)"))))))))</f>
        <v>8/Ц (врло добар)</v>
      </c>
    </row>
    <row r="30" spans="1:15" ht="12.75" hidden="1" customHeight="1" x14ac:dyDescent="0.25">
      <c r="A30" s="8">
        <v>14</v>
      </c>
      <c r="B30" s="43" t="s">
        <v>25</v>
      </c>
      <c r="C30" s="42" t="str">
        <f>VLOOKUP(B30,'[1]коначна табела финал'!$B$1:$AD$84,22,FALSE)</f>
        <v>С</v>
      </c>
      <c r="D30" s="41">
        <f>VLOOKUP(B30,'[1]коначна табела финал'!$B$1:$AD$84,21,FALSE)</f>
        <v>1</v>
      </c>
      <c r="E30" s="40" t="str">
        <f>VLOOKUP(B30,'[1]коначна табела финал'!$B$1:$W$84,2,FALSE)</f>
        <v xml:space="preserve">Михајловић З. Синиша </v>
      </c>
      <c r="F30" s="37">
        <f>VLOOKUP(B30,'[1]коначна табела финал'!$B$1:$W$84,5,FALSE)</f>
        <v>49</v>
      </c>
      <c r="G30" s="37">
        <f>IF(VLOOKUP(B30,'[1]коначна табела финал'!$B$1:$AD$84,6,FALSE)&gt;10,VLOOKUP(B30,'[1]коначна табела финал'!$B$1:$AD$84,6,FALSE),0)</f>
        <v>0</v>
      </c>
      <c r="H30" s="39"/>
      <c r="I30" s="37">
        <f>VLOOKUP(B30,'[1]коначна табела финал'!$B$1:$W$84,7,FALSE)</f>
        <v>0</v>
      </c>
      <c r="J30" s="39"/>
      <c r="K30" s="38">
        <f>VLOOKUP(B30,'[1]коначна табела финал'!$B$13:$AB$80,$M$5+8,FALSE)</f>
        <v>0</v>
      </c>
      <c r="L30" s="37">
        <f>VLOOKUP(B30,'[1]коначна табела финал'!$B$1:$W$84,19,FALSE)</f>
        <v>69</v>
      </c>
      <c r="M30" s="36">
        <f>IF(AND(ISNUMBER(K30),C30="С"),L30,"-")</f>
        <v>69</v>
      </c>
      <c r="N30" s="36" t="str">
        <f>IF(AND(ISNUMBER(K30),C30="О"),L30,"-")</f>
        <v>-</v>
      </c>
      <c r="O30" s="35" t="str">
        <f>IF(L30="нема услов","нема услов",IF(L30="није полагао/ла","није полагао/ла",IF(L30="није положио/ла","5/Ф (није положио/ла)",IF(L30&gt;90.9,"10/A (изузетан одличан)",IF(L30&gt;80.9,"9/Б (одличан)",IF(L30&gt;70.9,"8/Ц (врло добар)",IF(L30&gt;60.9,"7/Д (добар)",IF(L30&gt;50.9,"6/Е (довољан)","5/Ф (није положио)"))))))))</f>
        <v>7/Д (добар)</v>
      </c>
    </row>
    <row r="31" spans="1:15" ht="15.75" hidden="1" customHeight="1" x14ac:dyDescent="0.25">
      <c r="A31" s="8">
        <v>15</v>
      </c>
      <c r="B31" s="43" t="s">
        <v>24</v>
      </c>
      <c r="C31" s="42" t="s">
        <v>23</v>
      </c>
      <c r="D31" s="41">
        <f>VLOOKUP(B31,'[1]коначна табела финал'!$B$1:$AD$84,21,FALSE)</f>
        <v>1</v>
      </c>
      <c r="E31" s="40" t="str">
        <f>VLOOKUP(B31,'[1]коначна табела финал'!$B$1:$W$84,2,FALSE)</f>
        <v>Руњаић Ана Марија</v>
      </c>
      <c r="F31" s="37">
        <f>VLOOKUP(B31,'[1]коначна табела финал'!$B$1:$W$84,5,FALSE)</f>
        <v>38</v>
      </c>
      <c r="G31" s="37">
        <f>IF(VLOOKUP(B31,'[1]коначна табела финал'!$B$1:$AD$84,6,FALSE)&gt;10,VLOOKUP(B31,'[1]коначна табела финал'!$B$1:$AD$84,6,FALSE),0)</f>
        <v>0</v>
      </c>
      <c r="H31" s="39">
        <f>'[1]коначна табела финал'!$H$11</f>
        <v>0</v>
      </c>
      <c r="I31" s="37">
        <f>VLOOKUP(B31,'[1]коначна табела финал'!$B$1:$W$84,7,FALSE)</f>
        <v>0</v>
      </c>
      <c r="J31" s="39"/>
      <c r="K31" s="38">
        <f>VLOOKUP(B31,'[1]коначна табела финал'!$B$13:$AB$80,$M$5+8,FALSE)</f>
        <v>0</v>
      </c>
      <c r="L31" s="37">
        <f>VLOOKUP(B31,'[1]коначна табела финал'!$B$1:$W$84,19,FALSE)</f>
        <v>57</v>
      </c>
      <c r="M31" s="36" t="str">
        <f>IF(AND(ISNUMBER(K31),C31="С"),L31,"-")</f>
        <v>-</v>
      </c>
      <c r="N31" s="36">
        <f>IF(AND(ISNUMBER(K31),C31="О"),L31,"-")</f>
        <v>57</v>
      </c>
      <c r="O31" s="35" t="str">
        <f>IF(L31="нема услов","нема услов",IF(L31="није полагао/ла","није полагао/ла",IF(L31="није положио/ла","5/Ф (није положио/ла)",IF(L31&gt;90.9,"10/A (изузетан одличан)",IF(L31&gt;80.9,"9/Б (одличан)",IF(L31&gt;70.9,"8/Ц (врло добар)",IF(L31&gt;60.9,"7/Д (добар)",IF(L31&gt;50.9,"6/Е (довољан)","5/Ф (није положио)"))))))))</f>
        <v>6/Е (довољан)</v>
      </c>
    </row>
    <row r="32" spans="1:15" ht="12.75" hidden="1" customHeight="1" x14ac:dyDescent="0.25">
      <c r="A32" s="8">
        <v>16</v>
      </c>
      <c r="B32" s="43" t="s">
        <v>22</v>
      </c>
      <c r="C32" s="42" t="str">
        <f>VLOOKUP(B32,'[1]коначна табела финал'!$B$1:$AD$84,22,FALSE)</f>
        <v>С</v>
      </c>
      <c r="D32" s="41">
        <f>VLOOKUP(B32,'[1]коначна табела финал'!$B$1:$AD$84,21,FALSE)</f>
        <v>2</v>
      </c>
      <c r="E32" s="40" t="str">
        <f>VLOOKUP(B32,'[1]коначна табела финал'!$B$1:$W$84,2,FALSE)</f>
        <v>Валан Раде</v>
      </c>
      <c r="F32" s="37">
        <f>VLOOKUP(B32,'[1]коначна табела финал'!$B$1:$W$84,5,FALSE)</f>
        <v>42</v>
      </c>
      <c r="G32" s="37">
        <f>IF(VLOOKUP(B32,'[1]коначна табела финал'!$B$1:$AD$84,6,FALSE)&gt;10,VLOOKUP(B32,'[1]коначна табела финал'!$B$1:$AD$84,6,FALSE),0)</f>
        <v>0</v>
      </c>
      <c r="H32" s="39">
        <f>'[1]коначна табела финал'!$H$11</f>
        <v>0</v>
      </c>
      <c r="I32" s="37">
        <f>VLOOKUP(B32,'[1]коначна табела финал'!$B$1:$W$84,7,FALSE)</f>
        <v>0</v>
      </c>
      <c r="J32" s="39">
        <f>'[1]коначна табела финал'!$I$11</f>
        <v>0</v>
      </c>
      <c r="K32" s="38">
        <f>VLOOKUP(B32,'[1]коначна табела финал'!$B$13:$AB$80,$M$5+8,FALSE)</f>
        <v>0</v>
      </c>
      <c r="L32" s="37">
        <f>VLOOKUP(B32,'[1]коначна табела финал'!$B$1:$W$84,19,FALSE)</f>
        <v>71</v>
      </c>
      <c r="M32" s="36">
        <f>IF(AND(ISNUMBER(K32),C32="С"),L32,"-")</f>
        <v>71</v>
      </c>
      <c r="N32" s="36" t="str">
        <f>IF(AND(ISNUMBER(K32),C32="О"),L32,"-")</f>
        <v>-</v>
      </c>
      <c r="O32" s="35" t="str">
        <f>IF(L32="нема услов","нема услов",IF(L32="није полагао/ла","није полагао/ла",IF(L32="није положио/ла","5/Ф (није положио/ла)",IF(L32&gt;90.9,"10/A (изузетан одличан)",IF(L32&gt;80.9,"9/Б (одличан)",IF(L32&gt;70.9,"8/Ц (врло добар)",IF(L32&gt;60.9,"7/Д (добар)",IF(L32&gt;50.9,"6/Е (довољан)","5/Ф (није положио)"))))))))</f>
        <v>8/Ц (врло добар)</v>
      </c>
    </row>
    <row r="33" spans="1:15" ht="12.75" hidden="1" customHeight="1" x14ac:dyDescent="0.25">
      <c r="A33" s="8">
        <v>17</v>
      </c>
      <c r="B33" s="43" t="s">
        <v>21</v>
      </c>
      <c r="C33" s="42" t="str">
        <f>VLOOKUP(B33,'[1]коначна табела финал'!$B$1:$AD$84,22,FALSE)</f>
        <v>С</v>
      </c>
      <c r="D33" s="41">
        <f>VLOOKUP(B33,'[1]коначна табела финал'!$B$1:$AD$84,21,FALSE)</f>
        <v>1</v>
      </c>
      <c r="E33" s="40" t="str">
        <f>VLOOKUP(B33,'[1]коначна табела финал'!$B$1:$W$84,2,FALSE)</f>
        <v xml:space="preserve">Шебић Г. Ђорђе  </v>
      </c>
      <c r="F33" s="37">
        <f>VLOOKUP(B33,'[1]коначна табела финал'!$B$1:$W$84,5,FALSE)</f>
        <v>47</v>
      </c>
      <c r="G33" s="37">
        <f>IF(VLOOKUP(B33,'[1]коначна табела финал'!$B$1:$AD$84,6,FALSE)&gt;10,VLOOKUP(B33,'[1]коначна табела финал'!$B$1:$AD$84,6,FALSE),0)</f>
        <v>0</v>
      </c>
      <c r="H33" s="39">
        <f>'[1]коначна табела финал'!$H$11</f>
        <v>0</v>
      </c>
      <c r="I33" s="37">
        <f>VLOOKUP(B33,'[1]коначна табела финал'!$B$1:$W$84,7,FALSE)</f>
        <v>0</v>
      </c>
      <c r="J33" s="39">
        <f>'[1]коначна табела финал'!$I$11</f>
        <v>0</v>
      </c>
      <c r="K33" s="38">
        <f>VLOOKUP(B33,'[1]коначна табела финал'!$B$13:$AB$80,$M$5+8,FALSE)</f>
        <v>0</v>
      </c>
      <c r="L33" s="37" t="s">
        <v>12</v>
      </c>
      <c r="M33" s="36" t="str">
        <f>IF(AND(ISNUMBER(K33),C33="С"),L33,"-")</f>
        <v>x</v>
      </c>
      <c r="N33" s="36" t="str">
        <f>IF(AND(ISNUMBER(K33),C33="О"),L33,"-")</f>
        <v>-</v>
      </c>
      <c r="O33" s="35" t="s">
        <v>18</v>
      </c>
    </row>
    <row r="34" spans="1:15" ht="12.75" hidden="1" customHeight="1" x14ac:dyDescent="0.25">
      <c r="A34" s="8">
        <v>18</v>
      </c>
      <c r="B34" s="43" t="s">
        <v>20</v>
      </c>
      <c r="C34" s="42" t="str">
        <f>VLOOKUP(B34,'[1]коначна табела финал'!$B$1:$AD$84,22,FALSE)</f>
        <v>С</v>
      </c>
      <c r="D34" s="41">
        <f>VLOOKUP(B34,'[1]коначна табела финал'!$B$1:$AD$84,21,FALSE)</f>
        <v>1</v>
      </c>
      <c r="E34" s="40" t="str">
        <f>VLOOKUP(B34,'[1]коначна табела финал'!$B$1:$W$84,2,FALSE)</f>
        <v xml:space="preserve">Дувњак Љиљана  </v>
      </c>
      <c r="F34" s="37">
        <f>VLOOKUP(B34,'[1]коначна табела финал'!$B$1:$W$84,5,FALSE)</f>
        <v>51</v>
      </c>
      <c r="G34" s="37">
        <f>IF(VLOOKUP(B34,'[1]коначна табела финал'!$B$1:$AD$84,6,FALSE)&gt;10,VLOOKUP(B34,'[1]коначна табела финал'!$B$1:$AD$84,6,FALSE),0)</f>
        <v>0</v>
      </c>
      <c r="H34" s="39">
        <f>'[1]коначна табела финал'!$H$11</f>
        <v>0</v>
      </c>
      <c r="I34" s="37">
        <f>VLOOKUP(B34,'[1]коначна табела финал'!$B$1:$W$84,7,FALSE)</f>
        <v>0</v>
      </c>
      <c r="J34" s="39">
        <f>'[1]коначна табела финал'!$I$11</f>
        <v>0</v>
      </c>
      <c r="K34" s="38">
        <f>VLOOKUP(B34,'[1]коначна табела финал'!$B$13:$AB$80,$M$5+8,FALSE)</f>
        <v>0</v>
      </c>
      <c r="L34" s="37" t="s">
        <v>12</v>
      </c>
      <c r="M34" s="36" t="str">
        <f>IF(AND(ISNUMBER(K34),C34="С"),L34,"-")</f>
        <v>x</v>
      </c>
      <c r="N34" s="36" t="str">
        <f>IF(AND(ISNUMBER(K34),C34="О"),L34,"-")</f>
        <v>-</v>
      </c>
      <c r="O34" s="44" t="s">
        <v>18</v>
      </c>
    </row>
    <row r="35" spans="1:15" ht="12.75" hidden="1" customHeight="1" x14ac:dyDescent="0.25">
      <c r="A35" s="8">
        <v>19</v>
      </c>
      <c r="B35" s="43" t="s">
        <v>19</v>
      </c>
      <c r="C35" s="42" t="str">
        <f>VLOOKUP(B35,'[1]коначна табела финал'!$B$1:$AD$84,22,FALSE)</f>
        <v>С</v>
      </c>
      <c r="D35" s="41">
        <f>VLOOKUP(B35,'[1]коначна табела финал'!$B$1:$AD$84,21,FALSE)</f>
        <v>1</v>
      </c>
      <c r="E35" s="40" t="str">
        <f>VLOOKUP(B35,'[1]коначна табела финал'!$B$1:$W$84,2,FALSE)</f>
        <v xml:space="preserve">Јотић Д. Славица  </v>
      </c>
      <c r="F35" s="37">
        <f>VLOOKUP(B35,'[1]коначна табела финал'!$B$1:$W$84,5,FALSE)</f>
        <v>37</v>
      </c>
      <c r="G35" s="37">
        <f>IF(VLOOKUP(B35,'[1]коначна табела финал'!$B$1:$AD$84,6,FALSE)&gt;10,VLOOKUP(B35,'[1]коначна табела финал'!$B$1:$AD$84,6,FALSE),0)</f>
        <v>0</v>
      </c>
      <c r="H35" s="39">
        <f>'[1]коначна табела финал'!$H$11</f>
        <v>0</v>
      </c>
      <c r="I35" s="37">
        <f>VLOOKUP(B35,'[1]коначна табела финал'!$B$1:$W$84,7,FALSE)</f>
        <v>0</v>
      </c>
      <c r="J35" s="39">
        <f>'[1]коначна табела финал'!$I$11</f>
        <v>0</v>
      </c>
      <c r="K35" s="38">
        <f>VLOOKUP(B35,'[1]коначна табела финал'!$B$13:$AB$80,$M$5+8,FALSE)</f>
        <v>17</v>
      </c>
      <c r="L35" s="37" t="s">
        <v>12</v>
      </c>
      <c r="M35" s="36" t="str">
        <f>IF(AND(ISNUMBER(K35),C35="С"),L35,"-")</f>
        <v>x</v>
      </c>
      <c r="N35" s="36" t="str">
        <f>IF(AND(ISNUMBER(K35),C35="О"),L35,"-")</f>
        <v>-</v>
      </c>
      <c r="O35" s="44" t="s">
        <v>18</v>
      </c>
    </row>
    <row r="36" spans="1:15" ht="12.75" hidden="1" customHeight="1" x14ac:dyDescent="0.25">
      <c r="A36" s="8">
        <v>20</v>
      </c>
      <c r="B36" s="43" t="s">
        <v>17</v>
      </c>
      <c r="C36" s="42" t="str">
        <f>VLOOKUP(B36,'[1]коначна табела финал'!$B$1:$AD$84,22,FALSE)</f>
        <v>С</v>
      </c>
      <c r="D36" s="41">
        <f>VLOOKUP(B36,'[1]коначна табела финал'!$B$1:$AD$84,21,FALSE)</f>
        <v>1</v>
      </c>
      <c r="E36" s="40" t="str">
        <f>VLOOKUP(B36,'[1]коначна табела финал'!$B$1:$W$84,2,FALSE)</f>
        <v xml:space="preserve">Попадић Никола </v>
      </c>
      <c r="F36" s="37">
        <f>VLOOKUP(B36,'[1]коначна табела финал'!$B$1:$W$84,5,FALSE)</f>
        <v>43</v>
      </c>
      <c r="G36" s="37">
        <f>IF(VLOOKUP(B36,'[1]коначна табела финал'!$B$1:$AD$84,6,FALSE)&gt;10,VLOOKUP(B36,'[1]коначна табела финал'!$B$1:$AD$84,6,FALSE),0)</f>
        <v>0</v>
      </c>
      <c r="H36" s="39">
        <f>'[1]коначна табела финал'!$H$11</f>
        <v>0</v>
      </c>
      <c r="I36" s="37">
        <f>VLOOKUP(B36,'[1]коначна табела финал'!$B$1:$W$84,7,FALSE)</f>
        <v>0</v>
      </c>
      <c r="J36" s="39">
        <f>'[1]коначна табела финал'!$I$11</f>
        <v>0</v>
      </c>
      <c r="K36" s="38">
        <f>VLOOKUP(B36,'[1]коначна табела финал'!$B$13:$AB$80,$M$5+8,FALSE)</f>
        <v>0</v>
      </c>
      <c r="L36" s="37">
        <f>VLOOKUP(B36,'[1]коначна табела финал'!$B$1:$W$84,19,FALSE)</f>
        <v>63</v>
      </c>
      <c r="M36" s="36">
        <f>IF(AND(ISNUMBER(K36),C36="С"),L36,"-")</f>
        <v>63</v>
      </c>
      <c r="N36" s="36" t="str">
        <f>IF(AND(ISNUMBER(K36),C36="О"),L36,"-")</f>
        <v>-</v>
      </c>
      <c r="O36" s="35" t="str">
        <f>IF(L36="нема услов","нема услов",IF(L36="није полагао/ла","није полагао/ла",IF(L36="није положио/ла","5/Ф (није положио/ла)",IF(L36&gt;90.9,"10/A (изузетан одличан)",IF(L36&gt;80.9,"9/Б (одличан)",IF(L36&gt;70.9,"8/Ц (врло добар)",IF(L36&gt;60.9,"7/Д (добар)",IF(L36&gt;50.9,"6/Е (довољан)","5/Ф (није положио)"))))))))</f>
        <v>7/Д (добар)</v>
      </c>
    </row>
    <row r="37" spans="1:15" ht="12.75" hidden="1" customHeight="1" x14ac:dyDescent="0.25">
      <c r="A37" s="8">
        <v>21</v>
      </c>
      <c r="B37" s="43" t="s">
        <v>16</v>
      </c>
      <c r="C37" s="42" t="str">
        <f>VLOOKUP(B37,'[1]коначна табела финал'!$B$1:$AD$84,22,FALSE)</f>
        <v>С</v>
      </c>
      <c r="D37" s="41">
        <f>VLOOKUP(B37,'[1]коначна табела финал'!$B$1:$AD$84,21,FALSE)</f>
        <v>1</v>
      </c>
      <c r="E37" s="40" t="str">
        <f>VLOOKUP(B37,'[1]коначна табела финал'!$B$1:$W$84,2,FALSE)</f>
        <v>Радмановић Маја</v>
      </c>
      <c r="F37" s="37">
        <f>VLOOKUP(B37,'[1]коначна табела финал'!$B$1:$W$84,5,FALSE)</f>
        <v>45</v>
      </c>
      <c r="G37" s="37">
        <f>IF(VLOOKUP(B37,'[1]коначна табела финал'!$B$1:$AD$84,6,FALSE)&gt;10,VLOOKUP(B37,'[1]коначна табела финал'!$B$1:$AD$84,6,FALSE),0)</f>
        <v>0</v>
      </c>
      <c r="H37" s="39">
        <f>'[1]коначна табела финал'!$H$11</f>
        <v>0</v>
      </c>
      <c r="I37" s="37">
        <f>VLOOKUP(B37,'[1]коначна табела финал'!$B$1:$W$84,7,FALSE)</f>
        <v>0</v>
      </c>
      <c r="J37" s="39">
        <f>'[1]коначна табела финал'!$I$11</f>
        <v>0</v>
      </c>
      <c r="K37" s="38">
        <f>VLOOKUP(B37,'[1]коначна табела финал'!$B$13:$AB$80,$M$5+8,FALSE)</f>
        <v>0</v>
      </c>
      <c r="L37" s="37">
        <f>VLOOKUP(B37,'[1]коначна табела финал'!$B$1:$W$84,19,FALSE)</f>
        <v>72</v>
      </c>
      <c r="M37" s="36">
        <f>IF(AND(ISNUMBER(K37),C37="С"),L37,"-")</f>
        <v>72</v>
      </c>
      <c r="N37" s="36" t="str">
        <f>IF(AND(ISNUMBER(K37),C37="О"),L37,"-")</f>
        <v>-</v>
      </c>
      <c r="O37" s="35" t="str">
        <f>IF(L37="нема услов","нема услов",IF(L37="није полагао/ла","није полагао/ла",IF(L37="није положио/ла","5/Ф (није положио/ла)",IF(L37&gt;90.9,"10/A (изузетан одличан)",IF(L37&gt;80.9,"9/Б (одличан)",IF(L37&gt;70.9,"8/Ц (врло добар)",IF(L37&gt;60.9,"7/Д (добар)",IF(L37&gt;50.9,"6/Е (довољан)","5/Ф (није положио)"))))))))</f>
        <v>8/Ц (врло добар)</v>
      </c>
    </row>
    <row r="38" spans="1:15" ht="12.75" hidden="1" customHeight="1" x14ac:dyDescent="0.25">
      <c r="A38" s="8">
        <v>22</v>
      </c>
      <c r="B38" s="43" t="s">
        <v>15</v>
      </c>
      <c r="C38" s="42" t="str">
        <f>VLOOKUP(B38,'[1]коначна табела финал'!$B$1:$AD$84,22,FALSE)</f>
        <v>С</v>
      </c>
      <c r="D38" s="41">
        <f>VLOOKUP(B38,'[1]коначна табела финал'!$B$1:$AD$84,21,FALSE)</f>
        <v>1</v>
      </c>
      <c r="E38" s="40" t="str">
        <f>VLOOKUP(B38,'[1]коначна табела финал'!$B$1:$W$84,2,FALSE)</f>
        <v xml:space="preserve">Прпош Т. Милица </v>
      </c>
      <c r="F38" s="37">
        <f>VLOOKUP(B38,'[1]коначна табела финал'!$B$1:$W$84,5,FALSE)</f>
        <v>43</v>
      </c>
      <c r="G38" s="37">
        <f>IF(VLOOKUP(B38,'[1]коначна табела финал'!$B$1:$AD$84,6,FALSE)&gt;10,VLOOKUP(B38,'[1]коначна табела финал'!$B$1:$AD$84,6,FALSE),0)</f>
        <v>0</v>
      </c>
      <c r="H38" s="39">
        <f>'[1]коначна табела финал'!$H$11</f>
        <v>0</v>
      </c>
      <c r="I38" s="37">
        <f>VLOOKUP(B38,'[1]коначна табела финал'!$B$1:$W$84,7,FALSE)</f>
        <v>0</v>
      </c>
      <c r="J38" s="39">
        <f>'[1]коначна табела финал'!$I$11</f>
        <v>0</v>
      </c>
      <c r="K38" s="38">
        <f>VLOOKUP(B38,'[1]коначна табела финал'!$B$13:$AB$80,$M$5+8,FALSE)</f>
        <v>0</v>
      </c>
      <c r="L38" s="37">
        <f>VLOOKUP(B38,'[1]коначна табела финал'!$B$1:$W$84,19,FALSE)</f>
        <v>68</v>
      </c>
      <c r="M38" s="36">
        <f>IF(AND(ISNUMBER(K38),C38="С"),L38,"-")</f>
        <v>68</v>
      </c>
      <c r="N38" s="36" t="str">
        <f>IF(AND(ISNUMBER(K38),C38="О"),L38,"-")</f>
        <v>-</v>
      </c>
      <c r="O38" s="35" t="str">
        <f>IF(L38="нема услов","нема услов",IF(L38="није полагао/ла","није полагао/ла",IF(L38="није положио/ла","5/Ф (није положио/ла)",IF(L38&gt;90.9,"10/A (изузетан одличан)",IF(L38&gt;80.9,"9/Б (одличан)",IF(L38&gt;70.9,"8/Ц (врло добар)",IF(L38&gt;60.9,"7/Д (добар)",IF(L38&gt;50.9,"6/Е (довољан)","5/Ф (није положио)"))))))))</f>
        <v>7/Д (добар)</v>
      </c>
    </row>
    <row r="39" spans="1:15" ht="12.75" hidden="1" customHeight="1" x14ac:dyDescent="0.25">
      <c r="A39" s="8">
        <v>23</v>
      </c>
      <c r="B39" s="43" t="s">
        <v>14</v>
      </c>
      <c r="C39" s="42" t="str">
        <f>VLOOKUP(B39,'[1]коначна табела финал'!$B$1:$AD$84,22,FALSE)</f>
        <v>С</v>
      </c>
      <c r="D39" s="41">
        <f>VLOOKUP(B39,'[1]коначна табела финал'!$B$1:$AD$84,21,FALSE)</f>
        <v>2</v>
      </c>
      <c r="E39" s="40" t="str">
        <f>VLOOKUP(B39,'[1]коначна табела финал'!$B$1:$W$84,2,FALSE)</f>
        <v xml:space="preserve">Савић Ж. Владана </v>
      </c>
      <c r="F39" s="37">
        <f>VLOOKUP(B39,'[1]коначна табела финал'!$B$1:$W$84,5,FALSE)</f>
        <v>44</v>
      </c>
      <c r="G39" s="37">
        <f>IF(VLOOKUP(B39,'[1]коначна табела финал'!$B$1:$AD$84,6,FALSE)&gt;10,VLOOKUP(B39,'[1]коначна табела финал'!$B$1:$AD$84,6,FALSE),0)</f>
        <v>0</v>
      </c>
      <c r="H39" s="39">
        <f>'[1]коначна табела финал'!$H$11</f>
        <v>0</v>
      </c>
      <c r="I39" s="37">
        <f>VLOOKUP(B39,'[1]коначна табела финал'!$B$1:$W$84,7,FALSE)</f>
        <v>0</v>
      </c>
      <c r="J39" s="39">
        <f>'[1]коначна табела финал'!$I$11</f>
        <v>0</v>
      </c>
      <c r="K39" s="38">
        <f>VLOOKUP(B39,'[1]коначна табела финал'!$B$13:$AB$80,$M$5+8,FALSE)</f>
        <v>0</v>
      </c>
      <c r="L39" s="37">
        <f>VLOOKUP(B39,'[1]коначна табела финал'!$B$1:$W$84,19,FALSE)</f>
        <v>74</v>
      </c>
      <c r="M39" s="36">
        <f>IF(AND(ISNUMBER(K39),C39="С"),L39,"-")</f>
        <v>74</v>
      </c>
      <c r="N39" s="36" t="str">
        <f>IF(AND(ISNUMBER(K39),C39="О"),L39,"-")</f>
        <v>-</v>
      </c>
      <c r="O39" s="35" t="str">
        <f>IF(L39="нема услов","нема услов",IF(L39="није полагао/ла","није полагао/ла",IF(L39="није положио/ла","5/Ф (није положио/ла)",IF(L39&gt;90.9,"10/A (изузетан одличан)",IF(L39&gt;80.9,"9/Б (одличан)",IF(L39&gt;70.9,"8/Ц (врло добар)",IF(L39&gt;60.9,"7/Д (добар)",IF(L39&gt;50.9,"6/Е (довољан)","5/Ф (није положио)"))))))))</f>
        <v>8/Ц (врло добар)</v>
      </c>
    </row>
    <row r="40" spans="1:15" ht="12.75" hidden="1" customHeight="1" x14ac:dyDescent="0.25">
      <c r="A40" s="8">
        <v>24</v>
      </c>
      <c r="B40" s="43" t="s">
        <v>13</v>
      </c>
      <c r="C40" s="42" t="str">
        <f>VLOOKUP(B40,'[1]коначна табела финал'!$B$1:$AD$84,22,FALSE)</f>
        <v>С</v>
      </c>
      <c r="D40" s="41">
        <f>VLOOKUP(B40,'[1]коначна табела финал'!$B$1:$AD$84,21,FALSE)</f>
        <v>2</v>
      </c>
      <c r="E40" s="40" t="str">
        <f>VLOOKUP(B40,'[1]коначна табела финал'!$B$1:$W$84,2,FALSE)</f>
        <v>Бајић Бојан</v>
      </c>
      <c r="F40" s="37">
        <f>VLOOKUP(B40,'[1]коначна табела финал'!$B$1:$W$84,5,FALSE)</f>
        <v>36</v>
      </c>
      <c r="G40" s="37">
        <f>IF(VLOOKUP(B40,'[1]коначна табела финал'!$B$1:$AD$84,6,FALSE)&gt;10,VLOOKUP(B40,'[1]коначна табела финал'!$B$1:$AD$84,6,FALSE),0)</f>
        <v>0</v>
      </c>
      <c r="H40" s="39">
        <f>'[1]коначна табела финал'!$H$11</f>
        <v>0</v>
      </c>
      <c r="I40" s="37">
        <f>VLOOKUP(B40,'[1]коначна табела финал'!$B$1:$W$84,7,FALSE)</f>
        <v>0</v>
      </c>
      <c r="J40" s="39">
        <f>'[1]коначна табела финал'!$I$11</f>
        <v>0</v>
      </c>
      <c r="K40" s="38" t="s">
        <v>12</v>
      </c>
      <c r="L40" s="37">
        <f>VLOOKUP(B40,'[1]коначна табела финал'!$B$1:$W$84,19,FALSE)</f>
        <v>59</v>
      </c>
      <c r="M40" s="36" t="str">
        <f>IF(AND(ISNUMBER(K40),C40="С"),L40,"-")</f>
        <v>-</v>
      </c>
      <c r="N40" s="36" t="str">
        <f>IF(AND(ISNUMBER(K40),C40="О"),L40,"-")</f>
        <v>-</v>
      </c>
      <c r="O40" s="35" t="str">
        <f>IF(L40="нема услов","нема услов",IF(L40="није полагао/ла","није полагао/ла",IF(L40="није положио/ла","5/Ф (није положио/ла)",IF(L40&gt;90.9,"10/A (изузетан одличан)",IF(L40&gt;80.9,"9/Б (одличан)",IF(L40&gt;70.9,"8/Ц (врло добар)",IF(L40&gt;60.9,"7/Д (добар)",IF(L40&gt;50.9,"6/Е (довољан)","5/Ф (није положио)"))))))))</f>
        <v>6/Е (довољан)</v>
      </c>
    </row>
    <row r="41" spans="1:15" ht="12.75" hidden="1" customHeight="1" x14ac:dyDescent="0.25">
      <c r="A41" s="8">
        <v>25</v>
      </c>
      <c r="B41" s="43"/>
      <c r="C41" s="42" t="e">
        <f>VLOOKUP(B41,'[1]коначна табела финал'!$B$1:$AD$84,22,FALSE)</f>
        <v>#N/A</v>
      </c>
      <c r="D41" s="41" t="e">
        <f>VLOOKUP(B41,'[1]коначна табела финал'!$B$1:$AD$84,21,FALSE)</f>
        <v>#N/A</v>
      </c>
      <c r="E41" s="40" t="e">
        <f>VLOOKUP(B41,'[1]коначна табела финал'!$B$1:$W$84,2,FALSE)</f>
        <v>#N/A</v>
      </c>
      <c r="F41" s="37" t="e">
        <f>VLOOKUP(B41,'[1]коначна табела финал'!$B$1:$W$84,5,FALSE)</f>
        <v>#N/A</v>
      </c>
      <c r="G41" s="37" t="e">
        <f>IF(VLOOKUP(B41,'[1]коначна табела финал'!$B$1:$AD$84,6,FALSE)&gt;10,VLOOKUP(B41,'[1]коначна табела финал'!$B$1:$AD$84,6,FALSE),0)</f>
        <v>#N/A</v>
      </c>
      <c r="H41" s="39">
        <f>'[1]коначна табела финал'!$H$11</f>
        <v>0</v>
      </c>
      <c r="I41" s="37" t="e">
        <f>VLOOKUP(B41,'[1]коначна табела финал'!$B$1:$W$84,7,FALSE)</f>
        <v>#N/A</v>
      </c>
      <c r="J41" s="39">
        <f>'[1]коначна табела финал'!$I$11</f>
        <v>0</v>
      </c>
      <c r="K41" s="38" t="e">
        <f>VLOOKUP(B41,'[1]коначна табела финал'!$B$13:$AB$80,$M$5+8,FALSE)</f>
        <v>#N/A</v>
      </c>
      <c r="L41" s="37" t="e">
        <f>VLOOKUP(B41,'[1]коначна табела финал'!$B$1:$W$84,19,FALSE)</f>
        <v>#N/A</v>
      </c>
      <c r="M41" s="36" t="e">
        <f>IF(AND(ISNUMBER(K41),C41="С"),L41,"-")</f>
        <v>#N/A</v>
      </c>
      <c r="N41" s="36" t="e">
        <f>IF(AND(ISNUMBER(K41),C41="О"),L41,"-")</f>
        <v>#N/A</v>
      </c>
      <c r="O41" s="35" t="e">
        <f>IF(L41="нема услов","нема услов",IF(L41="није полагао/ла","није полагао/ла",IF(L41="није положио/ла","5/Ф (није положио/ла)",IF(L41&gt;90.9,"10/A (изузетан одличан)",IF(L41&gt;80.9,"9/Б (одличан)",IF(L41&gt;70.9,"8/Ц (врло добар)",IF(L41&gt;60.9,"7/Д (добар)",IF(L41&gt;50.9,"6/Е (довољан)","5/Ф (није положио)"))))))))</f>
        <v>#N/A</v>
      </c>
    </row>
    <row r="42" spans="1:15" ht="12.75" hidden="1" customHeight="1" x14ac:dyDescent="0.25">
      <c r="A42" s="8">
        <v>26</v>
      </c>
      <c r="B42" s="43"/>
      <c r="C42" s="42" t="e">
        <f>VLOOKUP(B42,'[1]коначна табела финал'!$B$1:$AD$84,22,FALSE)</f>
        <v>#N/A</v>
      </c>
      <c r="D42" s="41" t="e">
        <f>VLOOKUP(B42,'[1]коначна табела финал'!$B$1:$AD$84,21,FALSE)</f>
        <v>#N/A</v>
      </c>
      <c r="E42" s="40" t="e">
        <f>VLOOKUP(B42,'[1]коначна табела финал'!$B$1:$W$84,2,FALSE)</f>
        <v>#N/A</v>
      </c>
      <c r="F42" s="37" t="e">
        <f>VLOOKUP(B42,'[1]коначна табела финал'!$B$1:$W$84,5,FALSE)</f>
        <v>#N/A</v>
      </c>
      <c r="G42" s="37" t="e">
        <f>IF(VLOOKUP(B42,'[1]коначна табела финал'!$B$1:$AD$84,6,FALSE)&gt;10,VLOOKUP(B42,'[1]коначна табела финал'!$B$1:$AD$84,6,FALSE),0)</f>
        <v>#N/A</v>
      </c>
      <c r="H42" s="39">
        <f>'[1]коначна табела финал'!$H$11</f>
        <v>0</v>
      </c>
      <c r="I42" s="37" t="e">
        <f>VLOOKUP(B42,'[1]коначна табела финал'!$B$1:$W$84,7,FALSE)</f>
        <v>#N/A</v>
      </c>
      <c r="J42" s="39">
        <f>'[1]коначна табела финал'!$I$11</f>
        <v>0</v>
      </c>
      <c r="K42" s="38" t="e">
        <f>VLOOKUP(B42,'[1]коначна табела финал'!$B$13:$AB$80,$M$5+8,FALSE)</f>
        <v>#N/A</v>
      </c>
      <c r="L42" s="37" t="e">
        <f>VLOOKUP(B42,'[1]коначна табела финал'!$B$1:$W$84,19,FALSE)</f>
        <v>#N/A</v>
      </c>
      <c r="M42" s="36" t="e">
        <f>IF(AND(ISNUMBER(K42),C42="С"),L42,"-")</f>
        <v>#N/A</v>
      </c>
      <c r="N42" s="36" t="e">
        <f>IF(AND(ISNUMBER(K42),C42="О"),L42,"-")</f>
        <v>#N/A</v>
      </c>
      <c r="O42" s="35" t="e">
        <f>IF(L42="нема услов","нема услов",IF(L42="није полагао/ла","није полагао/ла",IF(L42="није положио/ла","5/Ф (није положио/ла)",IF(L42&gt;90.9,"10/A (изузетан одличан)",IF(L42&gt;80.9,"9/Б (одличан)",IF(L42&gt;70.9,"8/Ц (врло добар)",IF(L42&gt;60.9,"7/Д (добар)",IF(L42&gt;50.9,"6/Е (довољан)","5/Ф (није положио)"))))))))</f>
        <v>#N/A</v>
      </c>
    </row>
    <row r="43" spans="1:15" ht="12.75" hidden="1" customHeight="1" x14ac:dyDescent="0.25">
      <c r="A43" s="8">
        <v>27</v>
      </c>
      <c r="B43" s="43"/>
      <c r="C43" s="42" t="e">
        <f>VLOOKUP(B43,'[1]коначна табела финал'!$B$1:$AD$84,22,FALSE)</f>
        <v>#N/A</v>
      </c>
      <c r="D43" s="41" t="e">
        <f>VLOOKUP(B43,'[1]коначна табела финал'!$B$1:$AD$84,21,FALSE)</f>
        <v>#N/A</v>
      </c>
      <c r="E43" s="40" t="e">
        <f>VLOOKUP(B43,'[1]коначна табела финал'!$B$1:$W$84,2,FALSE)</f>
        <v>#N/A</v>
      </c>
      <c r="F43" s="37" t="e">
        <f>VLOOKUP(B43,'[1]коначна табела финал'!$B$1:$W$84,5,FALSE)</f>
        <v>#N/A</v>
      </c>
      <c r="G43" s="37" t="e">
        <f>IF(VLOOKUP(B43,'[1]коначна табела финал'!$B$1:$AD$84,6,FALSE)&gt;10,VLOOKUP(B43,'[1]коначна табела финал'!$B$1:$AD$84,6,FALSE),0)</f>
        <v>#N/A</v>
      </c>
      <c r="H43" s="39">
        <f>'[1]коначна табела финал'!$H$11</f>
        <v>0</v>
      </c>
      <c r="I43" s="37" t="e">
        <f>VLOOKUP(B43,'[1]коначна табела финал'!$B$1:$W$84,7,FALSE)</f>
        <v>#N/A</v>
      </c>
      <c r="J43" s="39">
        <f>'[1]коначна табела финал'!$I$11</f>
        <v>0</v>
      </c>
      <c r="K43" s="38" t="e">
        <f>VLOOKUP(B43,'[1]коначна табела финал'!$B$13:$AB$80,$M$5+8,FALSE)</f>
        <v>#N/A</v>
      </c>
      <c r="L43" s="37" t="e">
        <f>VLOOKUP(B43,'[1]коначна табела финал'!$B$1:$W$84,19,FALSE)</f>
        <v>#N/A</v>
      </c>
      <c r="M43" s="36" t="e">
        <f>IF(AND(ISNUMBER(K43),C43="С"),L43,"-")</f>
        <v>#N/A</v>
      </c>
      <c r="N43" s="36" t="e">
        <f>IF(AND(ISNUMBER(K43),C43="О"),L43,"-")</f>
        <v>#N/A</v>
      </c>
      <c r="O43" s="35" t="e">
        <f>IF(L43="нема услов","нема услов",IF(L43="није полагао/ла","није полагао/ла",IF(L43="није положио/ла","5/Ф (није положио/ла)",IF(L43&gt;90.9,"10/A (изузетан одличан)",IF(L43&gt;80.9,"9/Б (одличан)",IF(L43&gt;70.9,"8/Ц (врло добар)",IF(L43&gt;60.9,"7/Д (добар)",IF(L43&gt;50.9,"6/Е (довољан)","5/Ф (није положио)"))))))))</f>
        <v>#N/A</v>
      </c>
    </row>
    <row r="44" spans="1:15" ht="12.75" hidden="1" customHeight="1" x14ac:dyDescent="0.25">
      <c r="A44" s="8">
        <v>28</v>
      </c>
      <c r="B44" s="43"/>
      <c r="C44" s="42" t="e">
        <f>VLOOKUP(B44,'[1]коначна табела финал'!$B$1:$AD$84,22,FALSE)</f>
        <v>#N/A</v>
      </c>
      <c r="D44" s="41" t="e">
        <f>VLOOKUP(B44,'[1]коначна табела финал'!$B$1:$AD$84,21,FALSE)</f>
        <v>#N/A</v>
      </c>
      <c r="E44" s="40" t="e">
        <f>VLOOKUP(B44,'[1]коначна табела финал'!$B$1:$W$84,2,FALSE)</f>
        <v>#N/A</v>
      </c>
      <c r="F44" s="37" t="e">
        <f>VLOOKUP(B44,'[1]коначна табела финал'!$B$1:$W$84,5,FALSE)</f>
        <v>#N/A</v>
      </c>
      <c r="G44" s="37" t="e">
        <f>IF(VLOOKUP(B44,'[1]коначна табела финал'!$B$1:$AD$84,6,FALSE)&gt;10,VLOOKUP(B44,'[1]коначна табела финал'!$B$1:$AD$84,6,FALSE),0)</f>
        <v>#N/A</v>
      </c>
      <c r="H44" s="39">
        <f>'[1]коначна табела финал'!$H$11</f>
        <v>0</v>
      </c>
      <c r="I44" s="37" t="e">
        <f>VLOOKUP(B44,'[1]коначна табела финал'!$B$1:$W$84,7,FALSE)</f>
        <v>#N/A</v>
      </c>
      <c r="J44" s="39">
        <f>'[1]коначна табела финал'!$I$11</f>
        <v>0</v>
      </c>
      <c r="K44" s="38" t="e">
        <f>VLOOKUP(B44,'[1]коначна табела финал'!$B$13:$AB$80,$M$5+8,FALSE)</f>
        <v>#N/A</v>
      </c>
      <c r="L44" s="37" t="e">
        <f>VLOOKUP(B44,'[1]коначна табела финал'!$B$1:$W$84,19,FALSE)</f>
        <v>#N/A</v>
      </c>
      <c r="M44" s="36" t="e">
        <f>IF(AND(ISNUMBER(K44),C44="С"),L44,"-")</f>
        <v>#N/A</v>
      </c>
      <c r="N44" s="36" t="e">
        <f>IF(AND(ISNUMBER(K44),C44="О"),L44,"-")</f>
        <v>#N/A</v>
      </c>
      <c r="O44" s="35" t="e">
        <f>IF(L44="нема услов","нема услов",IF(L44="није полагао/ла","није полагао/ла",IF(L44="није положио/ла","5/Ф (није положио/ла)",IF(L44&gt;90.9,"10/A (изузетан одличан)",IF(L44&gt;80.9,"9/Б (одличан)",IF(L44&gt;70.9,"8/Ц (врло добар)",IF(L44&gt;60.9,"7/Д (добар)",IF(L44&gt;50.9,"6/Е (довољан)","5/Ф (није положио)"))))))))</f>
        <v>#N/A</v>
      </c>
    </row>
    <row r="45" spans="1:15" ht="12.75" hidden="1" customHeight="1" x14ac:dyDescent="0.25">
      <c r="A45" s="8">
        <v>29</v>
      </c>
      <c r="B45" s="43"/>
      <c r="C45" s="42" t="e">
        <f>VLOOKUP(B45,'[1]коначна табела финал'!$B$1:$AD$84,22,FALSE)</f>
        <v>#N/A</v>
      </c>
      <c r="D45" s="41" t="e">
        <f>VLOOKUP(B45,'[1]коначна табела финал'!$B$1:$AD$84,21,FALSE)</f>
        <v>#N/A</v>
      </c>
      <c r="E45" s="40" t="e">
        <f>VLOOKUP(B45,'[1]коначна табела финал'!$B$1:$W$84,2,FALSE)</f>
        <v>#N/A</v>
      </c>
      <c r="F45" s="37" t="e">
        <f>VLOOKUP(B45,'[1]коначна табела финал'!$B$1:$W$84,5,FALSE)</f>
        <v>#N/A</v>
      </c>
      <c r="G45" s="37" t="e">
        <f>IF(VLOOKUP(B45,'[1]коначна табела финал'!$B$1:$AD$84,6,FALSE)&gt;10,VLOOKUP(B45,'[1]коначна табела финал'!$B$1:$AD$84,6,FALSE),0)</f>
        <v>#N/A</v>
      </c>
      <c r="H45" s="39">
        <f>'[1]коначна табела финал'!$H$11</f>
        <v>0</v>
      </c>
      <c r="I45" s="37" t="e">
        <f>VLOOKUP(B45,'[1]коначна табела финал'!$B$1:$W$84,7,FALSE)</f>
        <v>#N/A</v>
      </c>
      <c r="J45" s="39">
        <f>'[1]коначна табела финал'!$I$11</f>
        <v>0</v>
      </c>
      <c r="K45" s="38" t="e">
        <f>VLOOKUP(B45,'[1]коначна табела финал'!$B$13:$AB$80,$M$5+8,FALSE)</f>
        <v>#N/A</v>
      </c>
      <c r="L45" s="37" t="e">
        <f>VLOOKUP(B45,'[1]коначна табела финал'!$B$1:$W$84,19,FALSE)</f>
        <v>#N/A</v>
      </c>
      <c r="M45" s="36" t="e">
        <f>IF(AND(ISNUMBER(K45),C45="С"),L45,"-")</f>
        <v>#N/A</v>
      </c>
      <c r="N45" s="36" t="e">
        <f>IF(AND(ISNUMBER(K45),C45="О"),L45,"-")</f>
        <v>#N/A</v>
      </c>
      <c r="O45" s="35" t="e">
        <f>IF(L45="нема услов","нема услов",IF(L45="није полагао/ла","није полагао/ла",IF(L45="није положио/ла","5/Ф (није положио/ла)",IF(L45&gt;90.9,"10/A (изузетан одличан)",IF(L45&gt;80.9,"9/Б (одличан)",IF(L45&gt;70.9,"8/Ц (врло добар)",IF(L45&gt;60.9,"7/Д (добар)",IF(L45&gt;50.9,"6/Е (довољан)","5/Ф (није положио)"))))))))</f>
        <v>#N/A</v>
      </c>
    </row>
    <row r="46" spans="1:15" ht="12.75" hidden="1" customHeight="1" x14ac:dyDescent="0.25">
      <c r="A46" s="8">
        <v>30</v>
      </c>
      <c r="B46" s="43"/>
      <c r="C46" s="42" t="e">
        <f>VLOOKUP(B46,'[1]коначна табела финал'!$B$1:$AD$84,22,FALSE)</f>
        <v>#N/A</v>
      </c>
      <c r="D46" s="41" t="e">
        <f>VLOOKUP(B46,'[1]коначна табела финал'!$B$1:$AD$84,21,FALSE)</f>
        <v>#N/A</v>
      </c>
      <c r="E46" s="40" t="e">
        <f>VLOOKUP(B46,'[1]коначна табела финал'!$B$1:$W$84,2,FALSE)</f>
        <v>#N/A</v>
      </c>
      <c r="F46" s="37" t="e">
        <f>VLOOKUP(B46,'[1]коначна табела финал'!$B$1:$W$84,5,FALSE)</f>
        <v>#N/A</v>
      </c>
      <c r="G46" s="37" t="e">
        <f>IF(VLOOKUP(B46,'[1]коначна табела финал'!$B$1:$AD$84,6,FALSE)&gt;10,VLOOKUP(B46,'[1]коначна табела финал'!$B$1:$AD$84,6,FALSE),0)</f>
        <v>#N/A</v>
      </c>
      <c r="H46" s="39">
        <f>'[1]коначна табела финал'!$H$11</f>
        <v>0</v>
      </c>
      <c r="I46" s="37" t="e">
        <f>VLOOKUP(B46,'[1]коначна табела финал'!$B$1:$W$84,7,FALSE)</f>
        <v>#N/A</v>
      </c>
      <c r="J46" s="39">
        <f>'[1]коначна табела финал'!$I$11</f>
        <v>0</v>
      </c>
      <c r="K46" s="38" t="e">
        <f>VLOOKUP(B46,'[1]коначна табела финал'!$B$13:$AB$80,$M$5+8,FALSE)</f>
        <v>#N/A</v>
      </c>
      <c r="L46" s="37" t="e">
        <f>VLOOKUP(B46,'[1]коначна табела финал'!$B$1:$W$84,19,FALSE)</f>
        <v>#N/A</v>
      </c>
      <c r="M46" s="36" t="e">
        <f>IF(AND(ISNUMBER(K46),C46="С"),L46,"-")</f>
        <v>#N/A</v>
      </c>
      <c r="N46" s="36" t="e">
        <f>IF(AND(ISNUMBER(K46),C46="О"),L46,"-")</f>
        <v>#N/A</v>
      </c>
      <c r="O46" s="35" t="e">
        <f>IF(L46="нема услов","нема услов",IF(L46="није полагао/ла","није полагао/ла",IF(L46="није положио/ла","5/Ф (није положио/ла)",IF(L46&gt;90.9,"10/A (изузетан одличан)",IF(L46&gt;80.9,"9/Б (одличан)",IF(L46&gt;70.9,"8/Ц (врло добар)",IF(L46&gt;60.9,"7/Д (добар)",IF(L46&gt;50.9,"6/Е (довољан)","5/Ф (није положио)"))))))))</f>
        <v>#N/A</v>
      </c>
    </row>
    <row r="47" spans="1:15" ht="12.75" hidden="1" customHeight="1" x14ac:dyDescent="0.25">
      <c r="A47" s="8">
        <v>31</v>
      </c>
      <c r="B47" s="43"/>
      <c r="C47" s="42" t="e">
        <f>VLOOKUP(B47,'[1]коначна табела финал'!$B$1:$AD$84,22,FALSE)</f>
        <v>#N/A</v>
      </c>
      <c r="D47" s="41" t="e">
        <f>VLOOKUP(B47,'[1]коначна табела финал'!$B$1:$AD$84,21,FALSE)</f>
        <v>#N/A</v>
      </c>
      <c r="E47" s="40" t="e">
        <f>VLOOKUP(B47,'[1]коначна табела финал'!$B$1:$W$84,2,FALSE)</f>
        <v>#N/A</v>
      </c>
      <c r="F47" s="37" t="e">
        <f>VLOOKUP(B47,'[1]коначна табела финал'!$B$1:$W$84,5,FALSE)</f>
        <v>#N/A</v>
      </c>
      <c r="G47" s="37" t="e">
        <f>IF(VLOOKUP(B47,'[1]коначна табела финал'!$B$1:$AD$84,6,FALSE)&gt;10,VLOOKUP(B47,'[1]коначна табела финал'!$B$1:$AD$84,6,FALSE),0)</f>
        <v>#N/A</v>
      </c>
      <c r="H47" s="39">
        <f>'[1]коначна табела финал'!$H$11</f>
        <v>0</v>
      </c>
      <c r="I47" s="37" t="e">
        <f>VLOOKUP(B47,'[1]коначна табела финал'!$B$1:$W$84,7,FALSE)</f>
        <v>#N/A</v>
      </c>
      <c r="J47" s="39">
        <f>'[1]коначна табела финал'!$I$11</f>
        <v>0</v>
      </c>
      <c r="K47" s="38" t="e">
        <f>VLOOKUP(B47,'[1]коначна табела финал'!$B$13:$AB$80,$M$5+8,FALSE)</f>
        <v>#N/A</v>
      </c>
      <c r="L47" s="37" t="e">
        <f>VLOOKUP(B47,'[1]коначна табела финал'!$B$1:$W$84,19,FALSE)</f>
        <v>#N/A</v>
      </c>
      <c r="M47" s="36" t="e">
        <f>IF(AND(ISNUMBER(K47),C47="С"),L47,"-")</f>
        <v>#N/A</v>
      </c>
      <c r="N47" s="36" t="e">
        <f>IF(AND(ISNUMBER(K47),C47="О"),L47,"-")</f>
        <v>#N/A</v>
      </c>
      <c r="O47" s="35" t="e">
        <f>IF(L47="нема услов","нема услов",IF(L47="није полагао/ла","није полагао/ла",IF(L47="није положио/ла","5/Ф (није положио/ла)",IF(L47&gt;90.9,"10/A (изузетан одличан)",IF(L47&gt;80.9,"9/Б (одличан)",IF(L47&gt;70.9,"8/Ц (врло добар)",IF(L47&gt;60.9,"7/Д (добар)",IF(L47&gt;50.9,"6/Е (довољан)","5/Ф (није положио)"))))))))</f>
        <v>#N/A</v>
      </c>
    </row>
    <row r="48" spans="1:15" ht="12.75" hidden="1" customHeight="1" x14ac:dyDescent="0.25">
      <c r="A48" s="8">
        <v>32</v>
      </c>
      <c r="B48" s="43"/>
      <c r="C48" s="42" t="e">
        <f>VLOOKUP(B48,'[1]коначна табела финал'!$B$1:$AD$84,22,FALSE)</f>
        <v>#N/A</v>
      </c>
      <c r="D48" s="41" t="e">
        <f>VLOOKUP(B48,'[1]коначна табела финал'!$B$1:$AD$84,21,FALSE)</f>
        <v>#N/A</v>
      </c>
      <c r="E48" s="40" t="e">
        <f>VLOOKUP(B48,'[1]коначна табела финал'!$B$1:$W$84,2,FALSE)</f>
        <v>#N/A</v>
      </c>
      <c r="F48" s="37" t="e">
        <f>VLOOKUP(B48,'[1]коначна табела финал'!$B$1:$W$84,5,FALSE)</f>
        <v>#N/A</v>
      </c>
      <c r="G48" s="37" t="e">
        <f>IF(VLOOKUP(B48,'[1]коначна табела финал'!$B$1:$AD$84,6,FALSE)&gt;10,VLOOKUP(B48,'[1]коначна табела финал'!$B$1:$AD$84,6,FALSE),0)</f>
        <v>#N/A</v>
      </c>
      <c r="H48" s="39">
        <f>'[1]коначна табела финал'!$H$11</f>
        <v>0</v>
      </c>
      <c r="I48" s="37" t="e">
        <f>VLOOKUP(B48,'[1]коначна табела финал'!$B$1:$W$84,7,FALSE)</f>
        <v>#N/A</v>
      </c>
      <c r="J48" s="39">
        <f>'[1]коначна табела финал'!$I$11</f>
        <v>0</v>
      </c>
      <c r="K48" s="38" t="e">
        <f>VLOOKUP(B48,'[1]коначна табела финал'!$B$13:$AB$80,$M$5+8,FALSE)</f>
        <v>#N/A</v>
      </c>
      <c r="L48" s="37" t="e">
        <f>VLOOKUP(B48,'[1]коначна табела финал'!$B$1:$W$84,19,FALSE)</f>
        <v>#N/A</v>
      </c>
      <c r="M48" s="36" t="e">
        <f>IF(AND(ISNUMBER(K48),C48="С"),L48,"-")</f>
        <v>#N/A</v>
      </c>
      <c r="N48" s="36" t="e">
        <f>IF(AND(ISNUMBER(K48),C48="О"),L48,"-")</f>
        <v>#N/A</v>
      </c>
      <c r="O48" s="35" t="e">
        <f>IF(L48="нема услов","нема услов",IF(L48="није полагао/ла","није полагао/ла",IF(L48="није положио/ла","5/Ф (није положио/ла)",IF(L48&gt;90.9,"10/A (изузетан одличан)",IF(L48&gt;80.9,"9/Б (одличан)",IF(L48&gt;70.9,"8/Ц (врло добар)",IF(L48&gt;60.9,"7/Д (добар)",IF(L48&gt;50.9,"6/Е (довољан)","5/Ф (није положио)"))))))))</f>
        <v>#N/A</v>
      </c>
    </row>
    <row r="49" spans="1:15" ht="12.75" hidden="1" customHeight="1" x14ac:dyDescent="0.25">
      <c r="A49" s="8">
        <v>33</v>
      </c>
      <c r="B49" s="43"/>
      <c r="C49" s="42" t="e">
        <f>VLOOKUP(B49,'[1]коначна табела финал'!$B$1:$AD$84,22,FALSE)</f>
        <v>#N/A</v>
      </c>
      <c r="D49" s="41" t="e">
        <f>VLOOKUP(B49,'[1]коначна табела финал'!$B$1:$AD$84,21,FALSE)</f>
        <v>#N/A</v>
      </c>
      <c r="E49" s="40" t="e">
        <f>VLOOKUP(B49,'[1]коначна табела финал'!$B$1:$W$84,2,FALSE)</f>
        <v>#N/A</v>
      </c>
      <c r="F49" s="37" t="e">
        <f>VLOOKUP(B49,'[1]коначна табела финал'!$B$1:$W$84,5,FALSE)</f>
        <v>#N/A</v>
      </c>
      <c r="G49" s="37" t="e">
        <f>IF(VLOOKUP(B49,'[1]коначна табела финал'!$B$1:$AD$84,6,FALSE)&gt;10,VLOOKUP(B49,'[1]коначна табела финал'!$B$1:$AD$84,6,FALSE),0)</f>
        <v>#N/A</v>
      </c>
      <c r="H49" s="39">
        <f>'[1]коначна табела финал'!$H$11</f>
        <v>0</v>
      </c>
      <c r="I49" s="37" t="e">
        <f>VLOOKUP(B49,'[1]коначна табела финал'!$B$1:$W$84,7,FALSE)</f>
        <v>#N/A</v>
      </c>
      <c r="J49" s="39">
        <f>'[1]коначна табела финал'!$I$11</f>
        <v>0</v>
      </c>
      <c r="K49" s="38" t="e">
        <f>VLOOKUP(B49,'[1]коначна табела финал'!$B$13:$AB$80,$M$5+8,FALSE)</f>
        <v>#N/A</v>
      </c>
      <c r="L49" s="37" t="e">
        <f>VLOOKUP(B49,'[1]коначна табела финал'!$B$1:$W$84,19,FALSE)</f>
        <v>#N/A</v>
      </c>
      <c r="M49" s="36" t="e">
        <f>IF(AND(ISNUMBER(K49),C49="С"),L49,"-")</f>
        <v>#N/A</v>
      </c>
      <c r="N49" s="36" t="e">
        <f>IF(AND(ISNUMBER(K49),C49="О"),L49,"-")</f>
        <v>#N/A</v>
      </c>
      <c r="O49" s="35" t="e">
        <f>IF(L49="нема услов","нема услов",IF(L49="није полагао/ла","није полагао/ла",IF(L49="није положио/ла","5/Ф (није положио/ла)",IF(L49&gt;90.9,"10/A (изузетан одличан)",IF(L49&gt;80.9,"9/Б (одличан)",IF(L49&gt;70.9,"8/Ц (врло добар)",IF(L49&gt;60.9,"7/Д (добар)",IF(L49&gt;50.9,"6/Е (довољан)","5/Ф (није положио)"))))))))</f>
        <v>#N/A</v>
      </c>
    </row>
    <row r="50" spans="1:15" ht="12.75" hidden="1" customHeight="1" x14ac:dyDescent="0.25">
      <c r="A50" s="8">
        <v>34</v>
      </c>
      <c r="B50" s="43"/>
      <c r="C50" s="42" t="e">
        <f>VLOOKUP(B50,'[1]коначна табела финал'!$B$1:$AD$84,22,FALSE)</f>
        <v>#N/A</v>
      </c>
      <c r="D50" s="41" t="e">
        <f>VLOOKUP(B50,'[1]коначна табела финал'!$B$1:$AD$84,21,FALSE)</f>
        <v>#N/A</v>
      </c>
      <c r="E50" s="40" t="e">
        <f>VLOOKUP(B50,'[1]коначна табела финал'!$B$1:$W$84,2,FALSE)</f>
        <v>#N/A</v>
      </c>
      <c r="F50" s="37" t="e">
        <f>VLOOKUP(B50,'[1]коначна табела финал'!$B$1:$W$84,5,FALSE)</f>
        <v>#N/A</v>
      </c>
      <c r="G50" s="37" t="e">
        <f>IF(VLOOKUP(B50,'[1]коначна табела финал'!$B$1:$AD$84,6,FALSE)&gt;10,VLOOKUP(B50,'[1]коначна табела финал'!$B$1:$AD$84,6,FALSE),0)</f>
        <v>#N/A</v>
      </c>
      <c r="H50" s="39">
        <f>'[1]коначна табела финал'!$H$11</f>
        <v>0</v>
      </c>
      <c r="I50" s="37" t="e">
        <f>VLOOKUP(B50,'[1]коначна табела финал'!$B$1:$W$84,7,FALSE)</f>
        <v>#N/A</v>
      </c>
      <c r="J50" s="39">
        <f>'[1]коначна табела финал'!$I$11</f>
        <v>0</v>
      </c>
      <c r="K50" s="38" t="e">
        <f>VLOOKUP(B50,'[1]коначна табела финал'!$B$13:$AB$80,$M$5+8,FALSE)</f>
        <v>#N/A</v>
      </c>
      <c r="L50" s="37" t="e">
        <f>VLOOKUP(B50,'[1]коначна табела финал'!$B$1:$W$84,19,FALSE)</f>
        <v>#N/A</v>
      </c>
      <c r="M50" s="36" t="e">
        <f>IF(AND(ISNUMBER(K50),C50="С"),L50,"-")</f>
        <v>#N/A</v>
      </c>
      <c r="N50" s="36" t="e">
        <f>IF(AND(ISNUMBER(K50),C50="О"),L50,"-")</f>
        <v>#N/A</v>
      </c>
      <c r="O50" s="35" t="e">
        <f>IF(L50="нема услов","нема услов",IF(L50="није полагао/ла","није полагао/ла",IF(L50="није положио/ла","5/Ф (није положио/ла)",IF(L50&gt;90.9,"10/A (изузетан одличан)",IF(L50&gt;80.9,"9/Б (одличан)",IF(L50&gt;70.9,"8/Ц (врло добар)",IF(L50&gt;60.9,"7/Д (добар)",IF(L50&gt;50.9,"6/Е (довољан)","5/Ф (није положио)"))))))))</f>
        <v>#N/A</v>
      </c>
    </row>
    <row r="51" spans="1:15" ht="12.75" hidden="1" customHeight="1" x14ac:dyDescent="0.25">
      <c r="A51" s="8">
        <v>35</v>
      </c>
      <c r="B51" s="43"/>
      <c r="C51" s="42" t="e">
        <f>VLOOKUP(B51,'[1]коначна табела финал'!$B$1:$AD$84,22,FALSE)</f>
        <v>#N/A</v>
      </c>
      <c r="D51" s="41" t="e">
        <f>VLOOKUP(B51,'[1]коначна табела финал'!$B$1:$AD$84,21,FALSE)</f>
        <v>#N/A</v>
      </c>
      <c r="E51" s="40" t="e">
        <f>VLOOKUP(B51,'[1]коначна табела финал'!$B$1:$W$84,2,FALSE)</f>
        <v>#N/A</v>
      </c>
      <c r="F51" s="37" t="e">
        <f>VLOOKUP(B51,'[1]коначна табела финал'!$B$1:$W$84,5,FALSE)</f>
        <v>#N/A</v>
      </c>
      <c r="G51" s="37" t="e">
        <f>IF(VLOOKUP(B51,'[1]коначна табела финал'!$B$1:$AD$84,6,FALSE)&gt;10,VLOOKUP(B51,'[1]коначна табела финал'!$B$1:$AD$84,6,FALSE),0)</f>
        <v>#N/A</v>
      </c>
      <c r="H51" s="39">
        <f>'[1]коначна табела финал'!$H$11</f>
        <v>0</v>
      </c>
      <c r="I51" s="37" t="e">
        <f>VLOOKUP(B51,'[1]коначна табела финал'!$B$1:$W$84,7,FALSE)</f>
        <v>#N/A</v>
      </c>
      <c r="J51" s="39">
        <f>'[1]коначна табела финал'!$I$11</f>
        <v>0</v>
      </c>
      <c r="K51" s="38" t="e">
        <f>VLOOKUP(B51,'[1]коначна табела финал'!$B$13:$AB$80,$M$5+8,FALSE)</f>
        <v>#N/A</v>
      </c>
      <c r="L51" s="37" t="e">
        <f>VLOOKUP(B51,'[1]коначна табела финал'!$B$1:$W$84,19,FALSE)</f>
        <v>#N/A</v>
      </c>
      <c r="M51" s="36" t="e">
        <f>IF(AND(ISNUMBER(K51),C51="С"),L51,"-")</f>
        <v>#N/A</v>
      </c>
      <c r="N51" s="36" t="e">
        <f>IF(AND(ISNUMBER(K51),C51="О"),L51,"-")</f>
        <v>#N/A</v>
      </c>
      <c r="O51" s="35" t="e">
        <f>IF(L51="нема услов","нема услов",IF(L51="није полагао/ла","није полагао/ла",IF(L51="није положио/ла","5/Ф (није положио/ла)",IF(L51&gt;90.9,"10/A (изузетан одличан)",IF(L51&gt;80.9,"9/Б (одличан)",IF(L51&gt;70.9,"8/Ц (врло добар)",IF(L51&gt;60.9,"7/Д (добар)",IF(L51&gt;50.9,"6/Е (довољан)","5/Ф (није положио)"))))))))</f>
        <v>#N/A</v>
      </c>
    </row>
    <row r="52" spans="1:15" ht="12.75" hidden="1" customHeight="1" x14ac:dyDescent="0.25">
      <c r="A52" s="8">
        <v>36</v>
      </c>
      <c r="B52" s="43"/>
      <c r="C52" s="42" t="e">
        <f>VLOOKUP(B52,'[1]коначна табела финал'!$B$1:$AD$84,22,FALSE)</f>
        <v>#N/A</v>
      </c>
      <c r="D52" s="41" t="e">
        <f>VLOOKUP(B52,'[1]коначна табела финал'!$B$1:$AD$84,21,FALSE)</f>
        <v>#N/A</v>
      </c>
      <c r="E52" s="40" t="e">
        <f>VLOOKUP(B52,'[1]коначна табела финал'!$B$1:$W$84,2,FALSE)</f>
        <v>#N/A</v>
      </c>
      <c r="F52" s="37" t="e">
        <f>VLOOKUP(B52,'[1]коначна табела финал'!$B$1:$W$84,5,FALSE)</f>
        <v>#N/A</v>
      </c>
      <c r="G52" s="37" t="e">
        <f>IF(VLOOKUP(B52,'[1]коначна табела финал'!$B$1:$AD$84,6,FALSE)&gt;10,VLOOKUP(B52,'[1]коначна табела финал'!$B$1:$AD$84,6,FALSE),0)</f>
        <v>#N/A</v>
      </c>
      <c r="H52" s="39">
        <f>'[1]коначна табела финал'!$H$11</f>
        <v>0</v>
      </c>
      <c r="I52" s="37" t="e">
        <f>VLOOKUP(B52,'[1]коначна табела финал'!$B$1:$W$84,7,FALSE)</f>
        <v>#N/A</v>
      </c>
      <c r="J52" s="39">
        <f>'[1]коначна табела финал'!$I$11</f>
        <v>0</v>
      </c>
      <c r="K52" s="38" t="e">
        <f>VLOOKUP(B52,'[1]коначна табела финал'!$B$13:$AB$80,$M$5+8,FALSE)</f>
        <v>#N/A</v>
      </c>
      <c r="L52" s="37" t="e">
        <f>VLOOKUP(B52,'[1]коначна табела финал'!$B$1:$W$84,19,FALSE)</f>
        <v>#N/A</v>
      </c>
      <c r="M52" s="36" t="e">
        <f>IF(AND(ISNUMBER(K52),C52="С"),L52,"-")</f>
        <v>#N/A</v>
      </c>
      <c r="N52" s="36" t="e">
        <f>IF(AND(ISNUMBER(K52),C52="О"),L52,"-")</f>
        <v>#N/A</v>
      </c>
      <c r="O52" s="35" t="e">
        <f>IF(L52="нема услов","нема услов",IF(L52="није полагао/ла","није полагао/ла",IF(L52="није положио/ла","5/Ф (није положио/ла)",IF(L52&gt;90.9,"10/A (изузетан одличан)",IF(L52&gt;80.9,"9/Б (одличан)",IF(L52&gt;70.9,"8/Ц (врло добар)",IF(L52&gt;60.9,"7/Д (добар)",IF(L52&gt;50.9,"6/Е (довољан)","5/Ф (није положио)"))))))))</f>
        <v>#N/A</v>
      </c>
    </row>
    <row r="53" spans="1:15" ht="12.75" hidden="1" customHeight="1" x14ac:dyDescent="0.25">
      <c r="A53" s="8">
        <v>37</v>
      </c>
      <c r="B53" s="43"/>
      <c r="C53" s="42" t="e">
        <f>VLOOKUP(B53,'[1]коначна табела финал'!$B$1:$AD$84,22,FALSE)</f>
        <v>#N/A</v>
      </c>
      <c r="D53" s="41" t="e">
        <f>VLOOKUP(B53,'[1]коначна табела финал'!$B$1:$AD$84,21,FALSE)</f>
        <v>#N/A</v>
      </c>
      <c r="E53" s="40" t="e">
        <f>VLOOKUP(B53,'[1]коначна табела финал'!$B$1:$W$84,2,FALSE)</f>
        <v>#N/A</v>
      </c>
      <c r="F53" s="37" t="e">
        <f>VLOOKUP(B53,'[1]коначна табела финал'!$B$1:$W$84,5,FALSE)</f>
        <v>#N/A</v>
      </c>
      <c r="G53" s="37" t="e">
        <f>IF(VLOOKUP(B53,'[1]коначна табела финал'!$B$1:$AD$84,6,FALSE)&gt;10,VLOOKUP(B53,'[1]коначна табела финал'!$B$1:$AD$84,6,FALSE),0)</f>
        <v>#N/A</v>
      </c>
      <c r="H53" s="39">
        <f>'[1]коначна табела финал'!$H$11</f>
        <v>0</v>
      </c>
      <c r="I53" s="37" t="e">
        <f>VLOOKUP(B53,'[1]коначна табела финал'!$B$1:$W$84,7,FALSE)</f>
        <v>#N/A</v>
      </c>
      <c r="J53" s="39">
        <f>'[1]коначна табела финал'!$I$11</f>
        <v>0</v>
      </c>
      <c r="K53" s="38" t="e">
        <f>VLOOKUP(B53,'[1]коначна табела финал'!$B$13:$AB$80,$M$5+8,FALSE)</f>
        <v>#N/A</v>
      </c>
      <c r="L53" s="37" t="e">
        <f>VLOOKUP(B53,'[1]коначна табела финал'!$B$1:$W$84,19,FALSE)</f>
        <v>#N/A</v>
      </c>
      <c r="M53" s="36" t="e">
        <f>IF(AND(ISNUMBER(K53),C53="С"),L53,"-")</f>
        <v>#N/A</v>
      </c>
      <c r="N53" s="36" t="e">
        <f>IF(AND(ISNUMBER(K53),C53="О"),L53,"-")</f>
        <v>#N/A</v>
      </c>
      <c r="O53" s="35" t="e">
        <f>IF(L53="нема услов","нема услов",IF(L53="није полагао/ла","није полагао/ла",IF(L53="није положио/ла","5/Ф (није положио/ла)",IF(L53&gt;90.9,"10/A (изузетан одличан)",IF(L53&gt;80.9,"9/Б (одличан)",IF(L53&gt;70.9,"8/Ц (врло добар)",IF(L53&gt;60.9,"7/Д (добар)",IF(L53&gt;50.9,"6/Е (довољан)","5/Ф (није положио)"))))))))</f>
        <v>#N/A</v>
      </c>
    </row>
    <row r="54" spans="1:15" ht="13.5" hidden="1" customHeight="1" x14ac:dyDescent="0.25">
      <c r="A54" s="8">
        <v>38</v>
      </c>
      <c r="B54" s="43"/>
      <c r="C54" s="42" t="e">
        <f>VLOOKUP(B54,'[1]коначна табела финал'!$B$1:$AD$84,22,FALSE)</f>
        <v>#N/A</v>
      </c>
      <c r="D54" s="41" t="e">
        <f>VLOOKUP(B54,'[1]коначна табела финал'!$B$1:$AD$84,21,FALSE)</f>
        <v>#N/A</v>
      </c>
      <c r="E54" s="40" t="e">
        <f>VLOOKUP(B54,'[1]коначна табела финал'!$B$1:$W$84,2,FALSE)</f>
        <v>#N/A</v>
      </c>
      <c r="F54" s="37" t="e">
        <f>VLOOKUP(B54,'[1]коначна табела финал'!$B$1:$W$84,5,FALSE)</f>
        <v>#N/A</v>
      </c>
      <c r="G54" s="37" t="e">
        <f>IF(VLOOKUP(B54,'[1]коначна табела финал'!$B$1:$AD$84,6,FALSE)&gt;10,VLOOKUP(B54,'[1]коначна табела финал'!$B$1:$AD$84,6,FALSE),0)</f>
        <v>#N/A</v>
      </c>
      <c r="H54" s="39">
        <f>'[1]коначна табела финал'!$H$11</f>
        <v>0</v>
      </c>
      <c r="I54" s="37" t="e">
        <f>VLOOKUP(B54,'[1]коначна табела финал'!$B$1:$W$84,7,FALSE)</f>
        <v>#N/A</v>
      </c>
      <c r="J54" s="39">
        <f>'[1]коначна табела финал'!$I$11</f>
        <v>0</v>
      </c>
      <c r="K54" s="38" t="e">
        <f>VLOOKUP(B54,'[1]коначна табела финал'!$B$13:$AB$80,$M$5+8,FALSE)</f>
        <v>#N/A</v>
      </c>
      <c r="L54" s="37" t="e">
        <f>VLOOKUP(B54,'[1]коначна табела финал'!$B$1:$W$84,19,FALSE)</f>
        <v>#N/A</v>
      </c>
      <c r="M54" s="36" t="e">
        <f>IF(AND(ISNUMBER(K54),C54="С"),L54,"-")</f>
        <v>#N/A</v>
      </c>
      <c r="N54" s="36" t="e">
        <f>IF(AND(ISNUMBER(K54),C54="О"),L54,"-")</f>
        <v>#N/A</v>
      </c>
      <c r="O54" s="35" t="e">
        <f>IF(L54="нема услов","нема услов",IF(L54="није полагао/ла","није полагао/ла",IF(L54="није положио/ла","5/Ф (није положио/ла)",IF(L54&gt;90.9,"10/A (изузетан одличан)",IF(L54&gt;80.9,"9/Б (одличан)",IF(L54&gt;70.9,"8/Ц (врло добар)",IF(L54&gt;60.9,"7/Д (добар)",IF(L54&gt;50.9,"6/Е (довољан)","5/Ф (није положио)"))))))))</f>
        <v>#N/A</v>
      </c>
    </row>
    <row r="55" spans="1:15" ht="12.75" hidden="1" customHeight="1" x14ac:dyDescent="0.25">
      <c r="A55" s="8">
        <v>53</v>
      </c>
      <c r="B55" s="43"/>
      <c r="C55" s="42" t="e">
        <f>VLOOKUP(B55,'[1]коначна табела финал'!$B$1:$AD$84,22,FALSE)</f>
        <v>#N/A</v>
      </c>
      <c r="D55" s="41" t="e">
        <f>VLOOKUP(B55,'[1]коначна табела финал'!$B$1:$AD$84,21,FALSE)</f>
        <v>#N/A</v>
      </c>
      <c r="E55" s="40" t="e">
        <f>VLOOKUP(B55,'[1]коначна табела финал'!$B$1:$W$84,2,FALSE)</f>
        <v>#N/A</v>
      </c>
      <c r="F55" s="37" t="e">
        <f>VLOOKUP(B55,'[1]коначна табела финал'!$B$1:$W$84,5,FALSE)</f>
        <v>#N/A</v>
      </c>
      <c r="G55" s="37" t="e">
        <f>IF(VLOOKUP(B55,'[1]коначна табела финал'!$B$1:$AD$84,6,FALSE)&gt;10,VLOOKUP(B55,'[1]коначна табела финал'!$B$1:$AD$84,6,FALSE),0)</f>
        <v>#N/A</v>
      </c>
      <c r="H55" s="39">
        <f>'[1]коначна табела финал'!$H$11</f>
        <v>0</v>
      </c>
      <c r="I55" s="37" t="e">
        <f>VLOOKUP(B55,'[1]коначна табела финал'!$B$1:$W$84,7,FALSE)</f>
        <v>#N/A</v>
      </c>
      <c r="J55" s="39">
        <f>'[1]коначна табела финал'!$I$11</f>
        <v>0</v>
      </c>
      <c r="K55" s="38" t="e">
        <f>VLOOKUP(B55,'[1]коначна табела финал'!$B$13:$AB$80,$M$5+8,FALSE)</f>
        <v>#N/A</v>
      </c>
      <c r="L55" s="37" t="e">
        <f>VLOOKUP(B55,'[1]коначна табела финал'!$B$1:$W$84,19,FALSE)</f>
        <v>#N/A</v>
      </c>
      <c r="M55" s="36" t="e">
        <f>IF(AND(ISNUMBER(K55),C55="С"),L55,"-")</f>
        <v>#N/A</v>
      </c>
      <c r="N55" s="36" t="e">
        <f>IF(AND(ISNUMBER(K55),C55="О"),L55,"-")</f>
        <v>#N/A</v>
      </c>
      <c r="O55" s="35" t="e">
        <f>IF(L55="нема услов","нема услов",IF(L55="није полагао/ла","није полагао/ла",IF(L55="није положио/ла","5/Ф (није положио/ла)",IF(L55&gt;90.9,"10/A (изузетан одличан)",IF(L55&gt;80.9,"9/Б (одличан)",IF(L55&gt;70.9,"8/Ц (врло добар)",IF(L55&gt;60.9,"7/Д (добар)",IF(L55&gt;50.9,"6/Е (довољан)","5/Ф (није положио)"))))))))</f>
        <v>#N/A</v>
      </c>
    </row>
    <row r="56" spans="1:15" ht="12.75" hidden="1" customHeight="1" x14ac:dyDescent="0.25">
      <c r="A56" s="8">
        <v>54</v>
      </c>
      <c r="B56" s="43"/>
      <c r="C56" s="42" t="e">
        <f>VLOOKUP(B56,'[1]коначна табела финал'!$B$1:$AD$84,22,FALSE)</f>
        <v>#N/A</v>
      </c>
      <c r="D56" s="41" t="e">
        <f>VLOOKUP(B56,'[1]коначна табела финал'!$B$1:$AD$84,21,FALSE)</f>
        <v>#N/A</v>
      </c>
      <c r="E56" s="40" t="e">
        <f>VLOOKUP(B56,'[1]коначна табела финал'!$B$1:$W$84,2,FALSE)</f>
        <v>#N/A</v>
      </c>
      <c r="F56" s="37" t="e">
        <f>VLOOKUP(B56,'[1]коначна табела финал'!$B$1:$W$84,5,FALSE)</f>
        <v>#N/A</v>
      </c>
      <c r="G56" s="37" t="e">
        <f>IF(VLOOKUP(B56,'[1]коначна табела финал'!$B$1:$AD$84,6,FALSE)&gt;10,VLOOKUP(B56,'[1]коначна табела финал'!$B$1:$AD$84,6,FALSE),0)</f>
        <v>#N/A</v>
      </c>
      <c r="H56" s="39">
        <f>'[1]коначна табела финал'!$H$11</f>
        <v>0</v>
      </c>
      <c r="I56" s="37" t="e">
        <f>VLOOKUP(B56,'[1]коначна табела финал'!$B$1:$W$84,7,FALSE)</f>
        <v>#N/A</v>
      </c>
      <c r="J56" s="39">
        <f>'[1]коначна табела финал'!$I$11</f>
        <v>0</v>
      </c>
      <c r="K56" s="38" t="e">
        <f>VLOOKUP(B56,'[1]коначна табела финал'!$B$13:$AB$80,$M$5+8,FALSE)</f>
        <v>#N/A</v>
      </c>
      <c r="L56" s="37" t="e">
        <f>VLOOKUP(B56,'[1]коначна табела финал'!$B$1:$W$84,19,FALSE)</f>
        <v>#N/A</v>
      </c>
      <c r="M56" s="36" t="e">
        <f>IF(AND(ISNUMBER(K56),C56="С"),L56,"-")</f>
        <v>#N/A</v>
      </c>
      <c r="N56" s="36" t="e">
        <f>IF(AND(ISNUMBER(K56),C56="О"),L56,"-")</f>
        <v>#N/A</v>
      </c>
      <c r="O56" s="35" t="e">
        <f>IF(L56="нема услов","нема услов",IF(L56="није полагао/ла","није полагао/ла",IF(L56="није положио/ла","5/Ф (није положио/ла)",IF(L56&gt;90.9,"10/A (изузетан одличан)",IF(L56&gt;80.9,"9/Б (одличан)",IF(L56&gt;70.9,"8/Ц (врло добар)",IF(L56&gt;60.9,"7/Д (добар)",IF(L56&gt;50.9,"6/Е (довољан)","5/Ф (није положио)"))))))))</f>
        <v>#N/A</v>
      </c>
    </row>
    <row r="57" spans="1:15" ht="12.75" hidden="1" customHeight="1" x14ac:dyDescent="0.25">
      <c r="A57" s="8">
        <v>55</v>
      </c>
      <c r="B57" s="43"/>
      <c r="C57" s="42" t="e">
        <f>VLOOKUP(B57,'[1]коначна табела финал'!$B$1:$AD$84,22,FALSE)</f>
        <v>#N/A</v>
      </c>
      <c r="D57" s="41" t="e">
        <f>VLOOKUP(B57,'[1]коначна табела финал'!$B$1:$AD$84,21,FALSE)</f>
        <v>#N/A</v>
      </c>
      <c r="E57" s="40" t="e">
        <f>VLOOKUP(B57,'[1]коначна табела финал'!$B$1:$W$84,2,FALSE)</f>
        <v>#N/A</v>
      </c>
      <c r="F57" s="37" t="e">
        <f>VLOOKUP(B57,'[1]коначна табела финал'!$B$1:$W$84,5,FALSE)</f>
        <v>#N/A</v>
      </c>
      <c r="G57" s="37" t="e">
        <f>IF(VLOOKUP(B57,'[1]коначна табела финал'!$B$1:$AD$84,6,FALSE)&gt;10,VLOOKUP(B57,'[1]коначна табела финал'!$B$1:$AD$84,6,FALSE),0)</f>
        <v>#N/A</v>
      </c>
      <c r="H57" s="39">
        <f>'[1]коначна табела финал'!$H$11</f>
        <v>0</v>
      </c>
      <c r="I57" s="37" t="e">
        <f>VLOOKUP(B57,'[1]коначна табела финал'!$B$1:$W$84,7,FALSE)</f>
        <v>#N/A</v>
      </c>
      <c r="J57" s="39">
        <f>'[1]коначна табела финал'!$I$11</f>
        <v>0</v>
      </c>
      <c r="K57" s="38" t="e">
        <f>VLOOKUP(B57,'[1]коначна табела финал'!$B$13:$AB$80,$M$5+8,FALSE)</f>
        <v>#N/A</v>
      </c>
      <c r="L57" s="37" t="e">
        <f>VLOOKUP(B57,'[1]коначна табела финал'!$B$1:$W$84,19,FALSE)</f>
        <v>#N/A</v>
      </c>
      <c r="M57" s="36" t="e">
        <f>IF(AND(ISNUMBER(K57),C57="С"),L57,"-")</f>
        <v>#N/A</v>
      </c>
      <c r="N57" s="36" t="e">
        <f>IF(AND(ISNUMBER(K57),C57="О"),L57,"-")</f>
        <v>#N/A</v>
      </c>
      <c r="O57" s="35" t="e">
        <f>IF(L57="нема услов","нема услов",IF(L57="није полагао/ла","није полагао/ла",IF(L57="није положио/ла","5/Ф (није положио/ла)",IF(L57&gt;90.9,"10/A (изузетан одличан)",IF(L57&gt;80.9,"9/Б (одличан)",IF(L57&gt;70.9,"8/Ц (врло добар)",IF(L57&gt;60.9,"7/Д (добар)",IF(L57&gt;50.9,"6/Е (довољан)","5/Ф (није положио)"))))))))</f>
        <v>#N/A</v>
      </c>
    </row>
    <row r="58" spans="1:15" ht="12.75" hidden="1" customHeight="1" x14ac:dyDescent="0.25">
      <c r="A58" s="8">
        <v>56</v>
      </c>
      <c r="B58" s="43"/>
      <c r="C58" s="42" t="e">
        <f>VLOOKUP(B58,'[1]коначна табела финал'!$B$1:$AD$84,22,FALSE)</f>
        <v>#N/A</v>
      </c>
      <c r="D58" s="41" t="e">
        <f>VLOOKUP(B58,'[1]коначна табела финал'!$B$1:$AD$84,21,FALSE)</f>
        <v>#N/A</v>
      </c>
      <c r="E58" s="40" t="e">
        <f>VLOOKUP(B58,'[1]коначна табела финал'!$B$1:$W$84,2,FALSE)</f>
        <v>#N/A</v>
      </c>
      <c r="F58" s="37" t="e">
        <f>VLOOKUP(B58,'[1]коначна табела финал'!$B$1:$W$84,5,FALSE)</f>
        <v>#N/A</v>
      </c>
      <c r="G58" s="37" t="e">
        <f>IF(VLOOKUP(B58,'[1]коначна табела финал'!$B$1:$AD$84,6,FALSE)&gt;10,VLOOKUP(B58,'[1]коначна табела финал'!$B$1:$AD$84,6,FALSE),0)</f>
        <v>#N/A</v>
      </c>
      <c r="H58" s="39">
        <f>'[1]коначна табела финал'!$H$11</f>
        <v>0</v>
      </c>
      <c r="I58" s="37" t="e">
        <f>VLOOKUP(B58,'[1]коначна табела финал'!$B$1:$W$84,7,FALSE)</f>
        <v>#N/A</v>
      </c>
      <c r="J58" s="39">
        <f>'[1]коначна табела финал'!$I$11</f>
        <v>0</v>
      </c>
      <c r="K58" s="38" t="e">
        <f>VLOOKUP(B58,'[1]коначна табела финал'!$B$13:$AB$80,$M$5+8,FALSE)</f>
        <v>#N/A</v>
      </c>
      <c r="L58" s="37" t="e">
        <f>VLOOKUP(B58,'[1]коначна табела финал'!$B$1:$W$84,19,FALSE)</f>
        <v>#N/A</v>
      </c>
      <c r="M58" s="36" t="e">
        <f>IF(AND(ISNUMBER(K58),C58="С"),L58,"-")</f>
        <v>#N/A</v>
      </c>
      <c r="N58" s="36" t="e">
        <f>IF(AND(ISNUMBER(K58),C58="О"),L58,"-")</f>
        <v>#N/A</v>
      </c>
      <c r="O58" s="35" t="e">
        <f>IF(L58="нема услов","нема услов",IF(L58="није полагао/ла","није полагао/ла",IF(L58="није положио/ла","5/Ф (није положио/ла)",IF(L58&gt;90.9,"10/A (изузетан одличан)",IF(L58&gt;80.9,"9/Б (одличан)",IF(L58&gt;70.9,"8/Ц (врло добар)",IF(L58&gt;60.9,"7/Д (добар)",IF(L58&gt;50.9,"6/Е (довољан)","5/Ф (није положио)"))))))))</f>
        <v>#N/A</v>
      </c>
    </row>
    <row r="59" spans="1:15" ht="12.75" hidden="1" customHeight="1" x14ac:dyDescent="0.25">
      <c r="A59" s="8">
        <v>57</v>
      </c>
      <c r="B59" s="43"/>
      <c r="C59" s="42" t="e">
        <f>VLOOKUP(B59,'[1]коначна табела финал'!$B$1:$AD$84,22,FALSE)</f>
        <v>#N/A</v>
      </c>
      <c r="D59" s="41" t="e">
        <f>VLOOKUP(B59,'[1]коначна табела финал'!$B$1:$AD$84,21,FALSE)</f>
        <v>#N/A</v>
      </c>
      <c r="E59" s="40" t="e">
        <f>VLOOKUP(B59,'[1]коначна табела финал'!$B$1:$W$84,2,FALSE)</f>
        <v>#N/A</v>
      </c>
      <c r="F59" s="37" t="e">
        <f>VLOOKUP(B59,'[1]коначна табела финал'!$B$1:$W$84,5,FALSE)</f>
        <v>#N/A</v>
      </c>
      <c r="G59" s="37" t="e">
        <f>IF(VLOOKUP(B59,'[1]коначна табела финал'!$B$1:$AD$84,6,FALSE)&gt;10,VLOOKUP(B59,'[1]коначна табела финал'!$B$1:$AD$84,6,FALSE),0)</f>
        <v>#N/A</v>
      </c>
      <c r="H59" s="39">
        <f>'[1]коначна табела финал'!$H$11</f>
        <v>0</v>
      </c>
      <c r="I59" s="37" t="e">
        <f>VLOOKUP(B59,'[1]коначна табела финал'!$B$1:$W$84,7,FALSE)</f>
        <v>#N/A</v>
      </c>
      <c r="J59" s="39">
        <f>'[1]коначна табела финал'!$I$11</f>
        <v>0</v>
      </c>
      <c r="K59" s="38" t="e">
        <f>VLOOKUP(B59,'[1]коначна табела финал'!$B$13:$AB$80,$M$5+8,FALSE)</f>
        <v>#N/A</v>
      </c>
      <c r="L59" s="37" t="e">
        <f>VLOOKUP(B59,'[1]коначна табела финал'!$B$1:$W$84,19,FALSE)</f>
        <v>#N/A</v>
      </c>
      <c r="M59" s="36" t="e">
        <f>IF(AND(ISNUMBER(K59),C59="С"),L59,"-")</f>
        <v>#N/A</v>
      </c>
      <c r="N59" s="36" t="e">
        <f>IF(AND(ISNUMBER(K59),C59="О"),L59,"-")</f>
        <v>#N/A</v>
      </c>
      <c r="O59" s="35" t="e">
        <f>IF(L59="нема услов","нема услов",IF(L59="није полагао/ла","није полагао/ла",IF(L59="није положио/ла","5/Ф (није положио/ла)",IF(L59&gt;90.9,"10/A (изузетан одличан)",IF(L59&gt;80.9,"9/Б (одличан)",IF(L59&gt;70.9,"8/Ц (врло добар)",IF(L59&gt;60.9,"7/Д (добар)",IF(L59&gt;50.9,"6/Е (довољан)","5/Ф (није положио)"))))))))</f>
        <v>#N/A</v>
      </c>
    </row>
    <row r="60" spans="1:15" ht="12.75" hidden="1" customHeight="1" x14ac:dyDescent="0.25">
      <c r="A60" s="8">
        <v>58</v>
      </c>
      <c r="B60" s="43"/>
      <c r="C60" s="42" t="e">
        <f>VLOOKUP(B60,'[1]коначна табела финал'!$B$1:$AD$84,22,FALSE)</f>
        <v>#N/A</v>
      </c>
      <c r="D60" s="41" t="e">
        <f>VLOOKUP(B60,'[1]коначна табела финал'!$B$1:$AD$84,21,FALSE)</f>
        <v>#N/A</v>
      </c>
      <c r="E60" s="40" t="e">
        <f>VLOOKUP(B60,'[1]коначна табела финал'!$B$1:$W$84,2,FALSE)</f>
        <v>#N/A</v>
      </c>
      <c r="F60" s="37" t="e">
        <f>VLOOKUP(B60,'[1]коначна табела финал'!$B$1:$W$84,5,FALSE)</f>
        <v>#N/A</v>
      </c>
      <c r="G60" s="37" t="e">
        <f>IF(VLOOKUP(B60,'[1]коначна табела финал'!$B$1:$AD$84,6,FALSE)&gt;10,VLOOKUP(B60,'[1]коначна табела финал'!$B$1:$AD$84,6,FALSE),0)</f>
        <v>#N/A</v>
      </c>
      <c r="H60" s="39">
        <f>'[1]коначна табела финал'!$H$11</f>
        <v>0</v>
      </c>
      <c r="I60" s="37" t="e">
        <f>VLOOKUP(B60,'[1]коначна табела финал'!$B$1:$W$84,7,FALSE)</f>
        <v>#N/A</v>
      </c>
      <c r="J60" s="39">
        <f>'[1]коначна табела финал'!$I$11</f>
        <v>0</v>
      </c>
      <c r="K60" s="38" t="e">
        <f>VLOOKUP(B60,'[1]коначна табела финал'!$B$13:$AB$80,$M$5+8,FALSE)</f>
        <v>#N/A</v>
      </c>
      <c r="L60" s="37" t="e">
        <f>VLOOKUP(B60,'[1]коначна табела финал'!$B$1:$W$84,19,FALSE)</f>
        <v>#N/A</v>
      </c>
      <c r="M60" s="36" t="e">
        <f>IF(AND(ISNUMBER(K60),C60="С"),L60,"-")</f>
        <v>#N/A</v>
      </c>
      <c r="N60" s="36" t="e">
        <f>IF(AND(ISNUMBER(K60),C60="О"),L60,"-")</f>
        <v>#N/A</v>
      </c>
      <c r="O60" s="35" t="e">
        <f>IF(L60="нема услов","нема услов",IF(L60="није полагао/ла","није полагао/ла",IF(L60="није положио/ла","5/Ф (није положио/ла)",IF(L60&gt;90.9,"10/A (изузетан одличан)",IF(L60&gt;80.9,"9/Б (одличан)",IF(L60&gt;70.9,"8/Ц (врло добар)",IF(L60&gt;60.9,"7/Д (добар)",IF(L60&gt;50.9,"6/Е (довољан)","5/Ф (није положио)"))))))))</f>
        <v>#N/A</v>
      </c>
    </row>
    <row r="61" spans="1:15" ht="12.75" hidden="1" customHeight="1" x14ac:dyDescent="0.25">
      <c r="A61" s="8">
        <v>59</v>
      </c>
      <c r="B61" s="43"/>
      <c r="C61" s="42" t="e">
        <f>VLOOKUP(B61,'[1]коначна табела финал'!$B$1:$AD$84,22,FALSE)</f>
        <v>#N/A</v>
      </c>
      <c r="D61" s="41" t="e">
        <f>VLOOKUP(B61,'[1]коначна табела финал'!$B$1:$AD$84,21,FALSE)</f>
        <v>#N/A</v>
      </c>
      <c r="E61" s="40" t="e">
        <f>VLOOKUP(B61,'[1]коначна табела финал'!$B$1:$W$84,2,FALSE)</f>
        <v>#N/A</v>
      </c>
      <c r="F61" s="37" t="e">
        <f>VLOOKUP(B61,'[1]коначна табела финал'!$B$1:$W$84,5,FALSE)</f>
        <v>#N/A</v>
      </c>
      <c r="G61" s="37" t="e">
        <f>IF(VLOOKUP(B61,'[1]коначна табела финал'!$B$1:$AD$84,6,FALSE)&gt;10,VLOOKUP(B61,'[1]коначна табела финал'!$B$1:$AD$84,6,FALSE),0)</f>
        <v>#N/A</v>
      </c>
      <c r="H61" s="39">
        <f>'[1]коначна табела финал'!$H$11</f>
        <v>0</v>
      </c>
      <c r="I61" s="37" t="e">
        <f>VLOOKUP(B61,'[1]коначна табела финал'!$B$1:$W$84,7,FALSE)</f>
        <v>#N/A</v>
      </c>
      <c r="J61" s="39">
        <f>'[1]коначна табела финал'!$I$11</f>
        <v>0</v>
      </c>
      <c r="K61" s="38" t="e">
        <f>VLOOKUP(B61,'[1]коначна табела финал'!$B$13:$AB$80,$M$5+8,FALSE)</f>
        <v>#N/A</v>
      </c>
      <c r="L61" s="37" t="e">
        <f>VLOOKUP(B61,'[1]коначна табела финал'!$B$1:$W$84,19,FALSE)</f>
        <v>#N/A</v>
      </c>
      <c r="M61" s="36" t="e">
        <f>IF(AND(ISNUMBER(K61),C61="С"),L61,"-")</f>
        <v>#N/A</v>
      </c>
      <c r="N61" s="36" t="e">
        <f>IF(AND(ISNUMBER(K61),C61="О"),L61,"-")</f>
        <v>#N/A</v>
      </c>
      <c r="O61" s="35" t="e">
        <f>IF(L61="нема услов","нема услов",IF(L61="није полагао/ла","није полагао/ла",IF(L61="није положио/ла","5/Ф (није положио/ла)",IF(L61&gt;90.9,"10/A (изузетан одличан)",IF(L61&gt;80.9,"9/Б (одличан)",IF(L61&gt;70.9,"8/Ц (врло добар)",IF(L61&gt;60.9,"7/Д (добар)",IF(L61&gt;50.9,"6/Е (довољан)","5/Ф (није положио)"))))))))</f>
        <v>#N/A</v>
      </c>
    </row>
    <row r="62" spans="1:15" ht="12.75" hidden="1" customHeight="1" x14ac:dyDescent="0.25">
      <c r="A62" s="8">
        <v>60</v>
      </c>
      <c r="B62" s="43"/>
      <c r="C62" s="42" t="e">
        <f>VLOOKUP(B62,'[1]коначна табела финал'!$B$1:$AD$84,22,FALSE)</f>
        <v>#N/A</v>
      </c>
      <c r="D62" s="41" t="e">
        <f>VLOOKUP(B62,'[1]коначна табела финал'!$B$1:$AD$84,21,FALSE)</f>
        <v>#N/A</v>
      </c>
      <c r="E62" s="40" t="e">
        <f>VLOOKUP(B62,'[1]коначна табела финал'!$B$1:$W$84,2,FALSE)</f>
        <v>#N/A</v>
      </c>
      <c r="F62" s="37" t="e">
        <f>VLOOKUP(B62,'[1]коначна табела финал'!$B$1:$W$84,5,FALSE)</f>
        <v>#N/A</v>
      </c>
      <c r="G62" s="37" t="e">
        <f>IF(VLOOKUP(B62,'[1]коначна табела финал'!$B$1:$AD$84,6,FALSE)&gt;10,VLOOKUP(B62,'[1]коначна табела финал'!$B$1:$AD$84,6,FALSE),0)</f>
        <v>#N/A</v>
      </c>
      <c r="H62" s="39">
        <f>'[1]коначна табела финал'!$H$11</f>
        <v>0</v>
      </c>
      <c r="I62" s="37" t="e">
        <f>VLOOKUP(B62,'[1]коначна табела финал'!$B$1:$W$84,7,FALSE)</f>
        <v>#N/A</v>
      </c>
      <c r="J62" s="39">
        <f>'[1]коначна табела финал'!$I$11</f>
        <v>0</v>
      </c>
      <c r="K62" s="38" t="e">
        <f>VLOOKUP(B62,'[1]коначна табела финал'!$B$13:$AB$80,$M$5+8,FALSE)</f>
        <v>#N/A</v>
      </c>
      <c r="L62" s="37" t="e">
        <f>VLOOKUP(B62,'[1]коначна табела финал'!$B$1:$W$84,19,FALSE)</f>
        <v>#N/A</v>
      </c>
      <c r="M62" s="36" t="e">
        <f>IF(AND(ISNUMBER(K62),C62="С"),L62,"-")</f>
        <v>#N/A</v>
      </c>
      <c r="N62" s="36" t="e">
        <f>IF(AND(ISNUMBER(K62),C62="О"),L62,"-")</f>
        <v>#N/A</v>
      </c>
      <c r="O62" s="35" t="e">
        <f>IF(L62="нема услов","нема услов",IF(L62="није полагао/ла","није полагао/ла",IF(L62="није положио/ла","5/Ф (није положио/ла)",IF(L62&gt;90.9,"10/A (изузетан одличан)",IF(L62&gt;80.9,"9/Б (одличан)",IF(L62&gt;70.9,"8/Ц (врло добар)",IF(L62&gt;60.9,"7/Д (добар)",IF(L62&gt;50.9,"6/Е (довољан)","5/Ф (није положио)"))))))))</f>
        <v>#N/A</v>
      </c>
    </row>
    <row r="63" spans="1:15" ht="12.75" hidden="1" customHeight="1" x14ac:dyDescent="0.25">
      <c r="A63" s="8">
        <v>61</v>
      </c>
      <c r="B63" s="43"/>
      <c r="C63" s="42" t="e">
        <f>VLOOKUP(B63,'[1]коначна табела финал'!$B$1:$AD$84,22,FALSE)</f>
        <v>#N/A</v>
      </c>
      <c r="D63" s="41" t="e">
        <f>VLOOKUP(B63,'[1]коначна табела финал'!$B$1:$AD$84,21,FALSE)</f>
        <v>#N/A</v>
      </c>
      <c r="E63" s="40" t="e">
        <f>VLOOKUP(B63,'[1]коначна табела финал'!$B$1:$W$84,2,FALSE)</f>
        <v>#N/A</v>
      </c>
      <c r="F63" s="37" t="e">
        <f>VLOOKUP(B63,'[1]коначна табела финал'!$B$1:$W$84,5,FALSE)</f>
        <v>#N/A</v>
      </c>
      <c r="G63" s="37" t="e">
        <f>IF(VLOOKUP(B63,'[1]коначна табела финал'!$B$1:$AD$84,6,FALSE)&gt;10,VLOOKUP(B63,'[1]коначна табела финал'!$B$1:$AD$84,6,FALSE),0)</f>
        <v>#N/A</v>
      </c>
      <c r="H63" s="39">
        <f>'[1]коначна табела финал'!$H$11</f>
        <v>0</v>
      </c>
      <c r="I63" s="37" t="e">
        <f>VLOOKUP(B63,'[1]коначна табела финал'!$B$1:$W$84,7,FALSE)</f>
        <v>#N/A</v>
      </c>
      <c r="J63" s="39">
        <f>'[1]коначна табела финал'!$I$11</f>
        <v>0</v>
      </c>
      <c r="K63" s="38" t="e">
        <f>VLOOKUP(B63,'[1]коначна табела финал'!$B$13:$AB$80,$M$5+8,FALSE)</f>
        <v>#N/A</v>
      </c>
      <c r="L63" s="37" t="e">
        <f>VLOOKUP(B63,'[1]коначна табела финал'!$B$1:$W$84,19,FALSE)</f>
        <v>#N/A</v>
      </c>
      <c r="M63" s="36" t="e">
        <f>IF(AND(ISNUMBER(K63),C63="С"),L63,"-")</f>
        <v>#N/A</v>
      </c>
      <c r="N63" s="36" t="e">
        <f>IF(AND(ISNUMBER(K63),C63="О"),L63,"-")</f>
        <v>#N/A</v>
      </c>
      <c r="O63" s="35" t="e">
        <f>IF(L63="нема услов","нема услов",IF(L63="није полагао/ла","није полагао/ла",IF(L63="није положио/ла","5/Ф (није положио/ла)",IF(L63&gt;90.9,"10/A (изузетан одличан)",IF(L63&gt;80.9,"9/Б (одличан)",IF(L63&gt;70.9,"8/Ц (врло добар)",IF(L63&gt;60.9,"7/Д (добар)",IF(L63&gt;50.9,"6/Е (довољан)","5/Ф (није положио)"))))))))</f>
        <v>#N/A</v>
      </c>
    </row>
    <row r="64" spans="1:15" ht="12.75" hidden="1" customHeight="1" x14ac:dyDescent="0.25">
      <c r="A64" s="8">
        <v>62</v>
      </c>
      <c r="B64" s="43"/>
      <c r="C64" s="42" t="e">
        <f>VLOOKUP(B64,'[1]коначна табела финал'!$B$1:$AD$84,22,FALSE)</f>
        <v>#N/A</v>
      </c>
      <c r="D64" s="41" t="e">
        <f>VLOOKUP(B64,'[1]коначна табела финал'!$B$1:$AD$84,21,FALSE)</f>
        <v>#N/A</v>
      </c>
      <c r="E64" s="40" t="e">
        <f>VLOOKUP(B64,'[1]коначна табела финал'!$B$1:$W$84,2,FALSE)</f>
        <v>#N/A</v>
      </c>
      <c r="F64" s="37" t="e">
        <f>VLOOKUP(B64,'[1]коначна табела финал'!$B$1:$W$84,5,FALSE)</f>
        <v>#N/A</v>
      </c>
      <c r="G64" s="37" t="e">
        <f>IF(VLOOKUP(B64,'[1]коначна табела финал'!$B$1:$AD$84,6,FALSE)&gt;10,VLOOKUP(B64,'[1]коначна табела финал'!$B$1:$AD$84,6,FALSE),0)</f>
        <v>#N/A</v>
      </c>
      <c r="H64" s="39">
        <f>'[1]коначна табела финал'!$H$11</f>
        <v>0</v>
      </c>
      <c r="I64" s="37" t="e">
        <f>VLOOKUP(B64,'[1]коначна табела финал'!$B$1:$W$84,7,FALSE)</f>
        <v>#N/A</v>
      </c>
      <c r="J64" s="39">
        <f>'[1]коначна табела финал'!$I$11</f>
        <v>0</v>
      </c>
      <c r="K64" s="38" t="e">
        <f>VLOOKUP(B64,'[1]коначна табела финал'!$B$13:$AB$80,$M$5+8,FALSE)</f>
        <v>#N/A</v>
      </c>
      <c r="L64" s="37" t="e">
        <f>VLOOKUP(B64,'[1]коначна табела финал'!$B$1:$W$84,19,FALSE)</f>
        <v>#N/A</v>
      </c>
      <c r="M64" s="36" t="e">
        <f>IF(AND(ISNUMBER(K64),C64="С"),L64,"-")</f>
        <v>#N/A</v>
      </c>
      <c r="N64" s="36" t="e">
        <f>IF(AND(ISNUMBER(K64),C64="О"),L64,"-")</f>
        <v>#N/A</v>
      </c>
      <c r="O64" s="35" t="e">
        <f>IF(L64="нема услов","нема услов",IF(L64="није полагао/ла","није полагао/ла",IF(L64="није положио/ла","5/Ф (није положио/ла)",IF(L64&gt;90.9,"10/A (изузетан одличан)",IF(L64&gt;80.9,"9/Б (одличан)",IF(L64&gt;70.9,"8/Ц (врло добар)",IF(L64&gt;60.9,"7/Д (добар)",IF(L64&gt;50.9,"6/Е (довољан)","5/Ф (није положио)"))))))))</f>
        <v>#N/A</v>
      </c>
    </row>
    <row r="65" spans="1:15" ht="12.75" hidden="1" customHeight="1" x14ac:dyDescent="0.25">
      <c r="A65" s="8">
        <v>63</v>
      </c>
      <c r="B65" s="43"/>
      <c r="C65" s="42" t="e">
        <f>VLOOKUP(B65,'[1]коначна табела финал'!$B$1:$AD$84,22,FALSE)</f>
        <v>#N/A</v>
      </c>
      <c r="D65" s="41" t="e">
        <f>VLOOKUP(B65,'[1]коначна табела финал'!$B$1:$AD$84,21,FALSE)</f>
        <v>#N/A</v>
      </c>
      <c r="E65" s="40" t="e">
        <f>VLOOKUP(B65,'[1]коначна табела финал'!$B$1:$W$84,2,FALSE)</f>
        <v>#N/A</v>
      </c>
      <c r="F65" s="37" t="e">
        <f>VLOOKUP(B65,'[1]коначна табела финал'!$B$1:$W$84,5,FALSE)</f>
        <v>#N/A</v>
      </c>
      <c r="G65" s="37" t="e">
        <f>IF(VLOOKUP(B65,'[1]коначна табела финал'!$B$1:$AD$84,6,FALSE)&gt;10,VLOOKUP(B65,'[1]коначна табела финал'!$B$1:$AD$84,6,FALSE),0)</f>
        <v>#N/A</v>
      </c>
      <c r="H65" s="39">
        <f>'[1]коначна табела финал'!$H$11</f>
        <v>0</v>
      </c>
      <c r="I65" s="37" t="e">
        <f>VLOOKUP(B65,'[1]коначна табела финал'!$B$1:$W$84,7,FALSE)</f>
        <v>#N/A</v>
      </c>
      <c r="J65" s="39">
        <f>'[1]коначна табела финал'!$I$11</f>
        <v>0</v>
      </c>
      <c r="K65" s="38" t="e">
        <f>VLOOKUP(B65,'[1]коначна табела финал'!$B$13:$AB$80,$M$5+8,FALSE)</f>
        <v>#N/A</v>
      </c>
      <c r="L65" s="37" t="e">
        <f>VLOOKUP(B65,'[1]коначна табела финал'!$B$1:$W$84,19,FALSE)</f>
        <v>#N/A</v>
      </c>
      <c r="M65" s="36" t="e">
        <f>IF(AND(ISNUMBER(K65),C65="С"),L65,"-")</f>
        <v>#N/A</v>
      </c>
      <c r="N65" s="36" t="e">
        <f>IF(AND(ISNUMBER(K65),C65="О"),L65,"-")</f>
        <v>#N/A</v>
      </c>
      <c r="O65" s="35" t="e">
        <f>IF(L65="нема услов","нема услов",IF(L65="није полагао/ла","није полагао/ла",IF(L65="није положио/ла","5/Ф (није положио/ла)",IF(L65&gt;90.9,"10/A (изузетан одличан)",IF(L65&gt;80.9,"9/Б (одличан)",IF(L65&gt;70.9,"8/Ц (врло добар)",IF(L65&gt;60.9,"7/Д (добар)",IF(L65&gt;50.9,"6/Е (довољан)","5/Ф (није положио)"))))))))</f>
        <v>#N/A</v>
      </c>
    </row>
    <row r="66" spans="1:15" ht="12.75" hidden="1" customHeight="1" x14ac:dyDescent="0.25">
      <c r="A66" s="8">
        <v>64</v>
      </c>
      <c r="B66" s="43"/>
      <c r="C66" s="42" t="e">
        <f>VLOOKUP(B66,'[1]коначна табела финал'!$B$1:$AD$84,22,FALSE)</f>
        <v>#N/A</v>
      </c>
      <c r="D66" s="41" t="e">
        <f>VLOOKUP(B66,'[1]коначна табела финал'!$B$1:$AD$84,21,FALSE)</f>
        <v>#N/A</v>
      </c>
      <c r="E66" s="40" t="e">
        <f>VLOOKUP(B66,'[1]коначна табела финал'!$B$1:$W$84,2,FALSE)</f>
        <v>#N/A</v>
      </c>
      <c r="F66" s="37" t="e">
        <f>VLOOKUP(B66,'[1]коначна табела финал'!$B$1:$W$84,5,FALSE)</f>
        <v>#N/A</v>
      </c>
      <c r="G66" s="37" t="e">
        <f>IF(VLOOKUP(B66,'[1]коначна табела финал'!$B$1:$AD$84,6,FALSE)&gt;10,VLOOKUP(B66,'[1]коначна табела финал'!$B$1:$AD$84,6,FALSE),0)</f>
        <v>#N/A</v>
      </c>
      <c r="H66" s="39">
        <f>'[1]коначна табела финал'!$H$11</f>
        <v>0</v>
      </c>
      <c r="I66" s="37" t="e">
        <f>VLOOKUP(B66,'[1]коначна табела финал'!$B$1:$W$84,7,FALSE)</f>
        <v>#N/A</v>
      </c>
      <c r="J66" s="39">
        <f>'[1]коначна табела финал'!$I$11</f>
        <v>0</v>
      </c>
      <c r="K66" s="38" t="e">
        <f>VLOOKUP(B66,'[1]коначна табела финал'!$B$13:$AB$80,$M$5+8,FALSE)</f>
        <v>#N/A</v>
      </c>
      <c r="L66" s="37" t="e">
        <f>VLOOKUP(B66,'[1]коначна табела финал'!$B$1:$W$84,19,FALSE)</f>
        <v>#N/A</v>
      </c>
      <c r="M66" s="36" t="e">
        <f>IF(AND(ISNUMBER(K66),C66="С"),L66,"-")</f>
        <v>#N/A</v>
      </c>
      <c r="N66" s="36" t="e">
        <f>IF(AND(ISNUMBER(K66),C66="О"),L66,"-")</f>
        <v>#N/A</v>
      </c>
      <c r="O66" s="35" t="e">
        <f>IF(L66="нема услов","нема услов",IF(L66="није полагао/ла","није полагао/ла",IF(L66="није положио/ла","5/Ф (није положио/ла)",IF(L66&gt;90.9,"10/A (изузетан одличан)",IF(L66&gt;80.9,"9/Б (одличан)",IF(L66&gt;70.9,"8/Ц (врло добар)",IF(L66&gt;60.9,"7/Д (добар)",IF(L66&gt;50.9,"6/Е (довољан)","5/Ф (није положио)"))))))))</f>
        <v>#N/A</v>
      </c>
    </row>
    <row r="67" spans="1:15" ht="12.75" hidden="1" customHeight="1" x14ac:dyDescent="0.25">
      <c r="A67" s="8">
        <v>65</v>
      </c>
      <c r="B67" s="43"/>
      <c r="C67" s="42" t="e">
        <f>VLOOKUP(B67,'[1]коначна табела финал'!$B$1:$AD$84,22,FALSE)</f>
        <v>#N/A</v>
      </c>
      <c r="D67" s="41" t="e">
        <f>VLOOKUP(B67,'[1]коначна табела финал'!$B$1:$AD$84,21,FALSE)</f>
        <v>#N/A</v>
      </c>
      <c r="E67" s="40" t="e">
        <f>VLOOKUP(B67,'[1]коначна табела финал'!$B$1:$W$84,2,FALSE)</f>
        <v>#N/A</v>
      </c>
      <c r="F67" s="37" t="e">
        <f>VLOOKUP(B67,'[1]коначна табела финал'!$B$1:$W$84,5,FALSE)</f>
        <v>#N/A</v>
      </c>
      <c r="G67" s="37" t="e">
        <f>IF(VLOOKUP(B67,'[1]коначна табела финал'!$B$1:$AD$84,6,FALSE)&gt;10,VLOOKUP(B67,'[1]коначна табела финал'!$B$1:$AD$84,6,FALSE),0)</f>
        <v>#N/A</v>
      </c>
      <c r="H67" s="39">
        <f>'[1]коначна табела финал'!$H$11</f>
        <v>0</v>
      </c>
      <c r="I67" s="37" t="e">
        <f>VLOOKUP(B67,'[1]коначна табела финал'!$B$1:$W$84,7,FALSE)</f>
        <v>#N/A</v>
      </c>
      <c r="J67" s="39">
        <f>'[1]коначна табела финал'!$I$11</f>
        <v>0</v>
      </c>
      <c r="K67" s="38" t="e">
        <f>VLOOKUP(B67,'[1]коначна табела финал'!$B$13:$AB$80,$M$5+8,FALSE)</f>
        <v>#N/A</v>
      </c>
      <c r="L67" s="37" t="e">
        <f>VLOOKUP(B67,'[1]коначна табела финал'!$B$1:$W$84,19,FALSE)</f>
        <v>#N/A</v>
      </c>
      <c r="M67" s="36" t="e">
        <f>IF(AND(ISNUMBER(K67),C67="С"),L67,"-")</f>
        <v>#N/A</v>
      </c>
      <c r="N67" s="36" t="e">
        <f>IF(AND(ISNUMBER(K67),C67="О"),L67,"-")</f>
        <v>#N/A</v>
      </c>
      <c r="O67" s="35" t="e">
        <f>IF(L67="нема услов","нема услов",IF(L67="није полагао/ла","није полагао/ла",IF(L67="није положио/ла","5/Ф (није положио/ла)",IF(L67&gt;90.9,"10/A (изузетан одличан)",IF(L67&gt;80.9,"9/Б (одличан)",IF(L67&gt;70.9,"8/Ц (врло добар)",IF(L67&gt;60.9,"7/Д (добар)",IF(L67&gt;50.9,"6/Е (довољан)","5/Ф (није положио)"))))))))</f>
        <v>#N/A</v>
      </c>
    </row>
    <row r="68" spans="1:15" ht="13.5" hidden="1" customHeight="1" x14ac:dyDescent="0.25">
      <c r="A68" s="34">
        <v>66</v>
      </c>
      <c r="B68" s="33"/>
      <c r="C68" s="32" t="e">
        <f>VLOOKUP(B68,'[1]коначна табела финал'!$B$1:$AD$84,22,FALSE)</f>
        <v>#N/A</v>
      </c>
      <c r="D68" s="31" t="e">
        <f>VLOOKUP(B68,'[1]коначна табела финал'!$B$1:$AD$84,21,FALSE)</f>
        <v>#N/A</v>
      </c>
      <c r="E68" s="30" t="e">
        <f>VLOOKUP(B68,'[1]коначна табела финал'!$B$1:$W$84,2,FALSE)</f>
        <v>#N/A</v>
      </c>
      <c r="F68" s="27" t="e">
        <f>VLOOKUP(B68,'[1]коначна табела финал'!$B$1:$W$84,5,FALSE)</f>
        <v>#N/A</v>
      </c>
      <c r="G68" s="27" t="e">
        <f>IF(VLOOKUP(B68,'[1]коначна табела финал'!$B$1:$AD$84,6,FALSE)&gt;10,VLOOKUP(B68,'[1]коначна табела финал'!$B$1:$AD$84,6,FALSE),0)</f>
        <v>#N/A</v>
      </c>
      <c r="H68" s="29">
        <f>'[1]коначна табела финал'!$H$11</f>
        <v>0</v>
      </c>
      <c r="I68" s="27" t="e">
        <f>VLOOKUP(B68,'[1]коначна табела финал'!$B$1:$W$84,7,FALSE)</f>
        <v>#N/A</v>
      </c>
      <c r="J68" s="29">
        <f>'[1]коначна табела финал'!$I$11</f>
        <v>0</v>
      </c>
      <c r="K68" s="28" t="e">
        <f>VLOOKUP(B68,'[1]коначна табела финал'!$B$13:$AB$80,$M$5+8,FALSE)</f>
        <v>#N/A</v>
      </c>
      <c r="L68" s="27" t="e">
        <f>VLOOKUP(B68,'[1]коначна табела финал'!$B$1:$W$84,19,FALSE)</f>
        <v>#N/A</v>
      </c>
      <c r="M68" s="26" t="e">
        <f>IF(AND(ISNUMBER(K68),C68="С"),L68,"-")</f>
        <v>#N/A</v>
      </c>
      <c r="N68" s="26" t="e">
        <f>IF(AND(ISNUMBER(K68),C68="О"),L68,"-")</f>
        <v>#N/A</v>
      </c>
      <c r="O68" s="25" t="e">
        <f>IF(L68="нема услов","нема услов",IF(L68="није полагао/ла","није полагао/ла",IF(L68="није положио/ла","5/Ф (није положио/ла)",IF(L68&gt;90.9,"10/A (изузетан одличан)",IF(L68&gt;80.9,"9/Б (одличан)",IF(L68&gt;70.9,"8/Ц (врло добар)",IF(L68&gt;60.9,"7/Д (добар)",IF(L68&gt;50.9,"6/Е (довољан)","5/Ф (није положио)"))))))))</f>
        <v>#N/A</v>
      </c>
    </row>
    <row r="69" spans="1:15" ht="13.5" customHeight="1" x14ac:dyDescent="0.25">
      <c r="A69" s="24">
        <v>5</v>
      </c>
      <c r="B69" s="23" t="s">
        <v>11</v>
      </c>
      <c r="C69" s="22"/>
      <c r="D69" s="16"/>
      <c r="E69" s="21" t="s">
        <v>10</v>
      </c>
      <c r="F69" s="18"/>
      <c r="G69" s="18"/>
      <c r="H69" s="20"/>
      <c r="I69" s="18"/>
      <c r="J69" s="20"/>
      <c r="K69" s="19">
        <v>5</v>
      </c>
      <c r="L69" s="18"/>
      <c r="M69" s="17"/>
      <c r="N69" s="17"/>
      <c r="O69" s="16" t="s">
        <v>9</v>
      </c>
    </row>
    <row r="70" spans="1:1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4.25" customHeight="1" x14ac:dyDescent="0.25">
      <c r="A71" s="2"/>
      <c r="B71" s="2"/>
      <c r="C71" s="2"/>
      <c r="D71" s="2"/>
      <c r="E71" s="11" t="s">
        <v>8</v>
      </c>
      <c r="F71" s="15" t="s">
        <v>7</v>
      </c>
      <c r="G71" s="14"/>
      <c r="H71" s="13" t="s">
        <v>6</v>
      </c>
      <c r="I71" s="6"/>
      <c r="J71" s="13" t="s">
        <v>5</v>
      </c>
      <c r="K71" s="6"/>
      <c r="L71" s="11" t="s">
        <v>4</v>
      </c>
      <c r="M71" s="12"/>
      <c r="N71" s="12"/>
      <c r="O71" s="11" t="s">
        <v>3</v>
      </c>
    </row>
    <row r="72" spans="1:15" ht="12.75" customHeight="1" x14ac:dyDescent="0.25">
      <c r="A72" s="2"/>
      <c r="B72" s="2"/>
      <c r="C72" s="2"/>
      <c r="D72" s="2"/>
      <c r="E72" s="10" t="s">
        <v>2</v>
      </c>
      <c r="F72" s="9"/>
      <c r="G72" s="8"/>
      <c r="H72" s="7"/>
      <c r="I72" s="6"/>
      <c r="J72" s="7"/>
      <c r="K72" s="6"/>
      <c r="L72" s="5"/>
      <c r="M72" s="4"/>
      <c r="N72" s="4"/>
      <c r="O72" s="3"/>
    </row>
    <row r="73" spans="1:15" ht="13.5" customHeight="1" x14ac:dyDescent="0.25">
      <c r="A73" s="2"/>
      <c r="B73" s="2"/>
      <c r="C73" s="2"/>
      <c r="D73" s="2"/>
      <c r="E73" s="10" t="s">
        <v>1</v>
      </c>
      <c r="F73" s="9"/>
      <c r="G73" s="8"/>
      <c r="H73" s="7"/>
      <c r="I73" s="6"/>
      <c r="J73" s="7"/>
      <c r="K73" s="6"/>
      <c r="L73" s="5"/>
      <c r="M73" s="4"/>
      <c r="N73" s="4"/>
      <c r="O73" s="3"/>
    </row>
    <row r="74" spans="1:15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 t="s">
        <v>0</v>
      </c>
      <c r="K75" s="2"/>
      <c r="L75" s="2"/>
      <c r="M75" s="2"/>
      <c r="N75" s="2"/>
      <c r="O75" s="2"/>
    </row>
    <row r="76" spans="1:15" ht="15.75" customHeight="1" x14ac:dyDescent="0.25"/>
    <row r="77" spans="1:15" ht="12.75" customHeight="1" x14ac:dyDescent="0.25"/>
    <row r="78" spans="1:15" ht="12.5" x14ac:dyDescent="0.25"/>
    <row r="79" spans="1:15" ht="12.5" x14ac:dyDescent="0.25"/>
    <row r="80" spans="1:15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  <row r="127" ht="12.5" x14ac:dyDescent="0.25"/>
    <row r="128" ht="12.5" x14ac:dyDescent="0.25"/>
    <row r="129" ht="12.5" x14ac:dyDescent="0.25"/>
    <row r="130" ht="12.5" x14ac:dyDescent="0.25"/>
    <row r="131" ht="12.5" x14ac:dyDescent="0.25"/>
    <row r="132" ht="12.5" x14ac:dyDescent="0.25"/>
    <row r="133" ht="12.5" x14ac:dyDescent="0.25"/>
    <row r="134" ht="12.5" x14ac:dyDescent="0.25"/>
    <row r="135" ht="12.5" x14ac:dyDescent="0.25"/>
    <row r="136" ht="12.5" x14ac:dyDescent="0.25"/>
    <row r="137" ht="12.5" x14ac:dyDescent="0.25"/>
    <row r="138" ht="12.5" x14ac:dyDescent="0.25"/>
    <row r="139" ht="12.5" x14ac:dyDescent="0.25"/>
    <row r="140" ht="12.5" x14ac:dyDescent="0.25"/>
    <row r="141" ht="12.5" x14ac:dyDescent="0.25"/>
    <row r="142" ht="12.5" x14ac:dyDescent="0.25"/>
    <row r="143" ht="12.5" x14ac:dyDescent="0.25"/>
    <row r="144" ht="12.5" x14ac:dyDescent="0.25"/>
    <row r="145" ht="12.5" x14ac:dyDescent="0.25"/>
    <row r="146" ht="12.5" x14ac:dyDescent="0.25"/>
    <row r="147" ht="12.5" x14ac:dyDescent="0.25"/>
    <row r="148" ht="12.5" x14ac:dyDescent="0.25"/>
    <row r="149" ht="12.5" x14ac:dyDescent="0.25"/>
    <row r="150" ht="12.5" x14ac:dyDescent="0.25"/>
    <row r="151" ht="12.5" x14ac:dyDescent="0.25"/>
    <row r="152" ht="12.5" x14ac:dyDescent="0.25"/>
    <row r="153" ht="12.5" x14ac:dyDescent="0.25"/>
    <row r="154" ht="12.5" x14ac:dyDescent="0.25"/>
    <row r="155" ht="12.5" x14ac:dyDescent="0.25"/>
    <row r="156" ht="12.5" x14ac:dyDescent="0.25"/>
    <row r="157" ht="12.5" x14ac:dyDescent="0.25"/>
    <row r="158" ht="12.5" x14ac:dyDescent="0.25"/>
    <row r="159" ht="12.5" x14ac:dyDescent="0.25"/>
    <row r="160" ht="12.5" x14ac:dyDescent="0.25"/>
    <row r="161" ht="12.5" x14ac:dyDescent="0.25"/>
    <row r="162" ht="12.5" x14ac:dyDescent="0.25"/>
    <row r="163" ht="12.5" x14ac:dyDescent="0.25"/>
    <row r="164" ht="12.5" x14ac:dyDescent="0.25"/>
    <row r="165" ht="12.5" x14ac:dyDescent="0.25"/>
    <row r="166" ht="12.5" x14ac:dyDescent="0.25"/>
    <row r="167" ht="12.5" x14ac:dyDescent="0.25"/>
    <row r="168" ht="12.5" x14ac:dyDescent="0.25"/>
    <row r="169" ht="12.5" x14ac:dyDescent="0.25"/>
    <row r="170" ht="12.5" x14ac:dyDescent="0.25"/>
    <row r="171" ht="12.5" x14ac:dyDescent="0.25"/>
    <row r="172" ht="12.5" x14ac:dyDescent="0.25"/>
    <row r="173" ht="12.5" x14ac:dyDescent="0.25"/>
    <row r="174" ht="12.5" x14ac:dyDescent="0.25"/>
    <row r="175" ht="12.5" x14ac:dyDescent="0.25"/>
    <row r="176" ht="12.5" x14ac:dyDescent="0.25"/>
    <row r="177" ht="12.5" x14ac:dyDescent="0.25"/>
    <row r="178" ht="12.5" x14ac:dyDescent="0.25"/>
    <row r="179" ht="12.5" x14ac:dyDescent="0.25"/>
    <row r="180" ht="12.5" x14ac:dyDescent="0.25"/>
    <row r="181" ht="12.5" x14ac:dyDescent="0.25"/>
    <row r="182" ht="12.5" x14ac:dyDescent="0.25"/>
    <row r="183" ht="12.5" x14ac:dyDescent="0.25"/>
    <row r="184" ht="12.5" x14ac:dyDescent="0.25"/>
    <row r="185" ht="12.5" x14ac:dyDescent="0.25"/>
    <row r="186" ht="12.5" x14ac:dyDescent="0.25"/>
    <row r="187" ht="12.5" x14ac:dyDescent="0.25"/>
    <row r="188" ht="12.5" x14ac:dyDescent="0.25"/>
    <row r="189" ht="12.5" x14ac:dyDescent="0.25"/>
    <row r="190" ht="12.5" x14ac:dyDescent="0.25"/>
    <row r="191" ht="12.5" x14ac:dyDescent="0.25"/>
    <row r="192" ht="12.5" x14ac:dyDescent="0.25"/>
    <row r="193" ht="12.5" x14ac:dyDescent="0.25"/>
    <row r="194" ht="12.5" x14ac:dyDescent="0.25"/>
    <row r="195" ht="12.5" x14ac:dyDescent="0.25"/>
    <row r="196" ht="12.5" x14ac:dyDescent="0.25"/>
    <row r="197" ht="12.5" x14ac:dyDescent="0.25"/>
    <row r="198" ht="12.5" x14ac:dyDescent="0.25"/>
    <row r="199" ht="12.5" x14ac:dyDescent="0.25"/>
    <row r="200" ht="12.5" x14ac:dyDescent="0.25"/>
    <row r="201" ht="12.5" x14ac:dyDescent="0.25"/>
    <row r="202" ht="12.5" x14ac:dyDescent="0.25"/>
    <row r="203" ht="12.5" x14ac:dyDescent="0.25"/>
    <row r="204" ht="12.5" x14ac:dyDescent="0.25"/>
    <row r="205" ht="12.5" x14ac:dyDescent="0.25"/>
    <row r="206" ht="12.5" x14ac:dyDescent="0.25"/>
    <row r="207" ht="12.5" x14ac:dyDescent="0.25"/>
    <row r="208" ht="12.5" x14ac:dyDescent="0.25"/>
    <row r="209" ht="12.5" x14ac:dyDescent="0.25"/>
    <row r="210" ht="12.5" x14ac:dyDescent="0.25"/>
    <row r="211" ht="12.5" x14ac:dyDescent="0.25"/>
    <row r="212" ht="12.5" x14ac:dyDescent="0.25"/>
    <row r="213" ht="12.5" x14ac:dyDescent="0.25"/>
    <row r="214" ht="12.5" x14ac:dyDescent="0.25"/>
    <row r="215" ht="12.5" x14ac:dyDescent="0.25"/>
    <row r="216" ht="12.5" x14ac:dyDescent="0.25"/>
    <row r="217" ht="12.5" x14ac:dyDescent="0.25"/>
    <row r="218" ht="12.5" x14ac:dyDescent="0.25"/>
    <row r="219" ht="12.5" x14ac:dyDescent="0.25"/>
    <row r="220" ht="12.5" x14ac:dyDescent="0.25"/>
    <row r="221" ht="12.5" x14ac:dyDescent="0.25"/>
    <row r="222" ht="12.5" x14ac:dyDescent="0.25"/>
    <row r="223" ht="12.5" x14ac:dyDescent="0.25"/>
    <row r="224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  <row r="966" ht="12.5" x14ac:dyDescent="0.25"/>
    <row r="967" ht="12.5" x14ac:dyDescent="0.25"/>
    <row r="968" ht="12.5" x14ac:dyDescent="0.25"/>
    <row r="969" ht="12.5" x14ac:dyDescent="0.25"/>
    <row r="970" ht="12.5" x14ac:dyDescent="0.25"/>
    <row r="971" ht="12.5" x14ac:dyDescent="0.25"/>
    <row r="972" ht="12.5" x14ac:dyDescent="0.25"/>
    <row r="973" ht="12.5" x14ac:dyDescent="0.25"/>
    <row r="974" ht="12.5" x14ac:dyDescent="0.25"/>
    <row r="975" ht="12.5" x14ac:dyDescent="0.25"/>
    <row r="976" ht="12.5" x14ac:dyDescent="0.25"/>
    <row r="977" ht="12.5" x14ac:dyDescent="0.25"/>
    <row r="978" ht="12.5" x14ac:dyDescent="0.25"/>
    <row r="979" ht="12.5" x14ac:dyDescent="0.25"/>
    <row r="980" ht="12.5" x14ac:dyDescent="0.25"/>
    <row r="981" ht="12.5" x14ac:dyDescent="0.25"/>
    <row r="982" ht="12.5" x14ac:dyDescent="0.25"/>
    <row r="983" ht="12.5" x14ac:dyDescent="0.25"/>
    <row r="984" ht="12.5" x14ac:dyDescent="0.25"/>
    <row r="985" ht="12.5" x14ac:dyDescent="0.25"/>
    <row r="986" ht="12.5" x14ac:dyDescent="0.25"/>
    <row r="987" ht="12.5" x14ac:dyDescent="0.25"/>
    <row r="988" ht="12.5" x14ac:dyDescent="0.25"/>
    <row r="989" ht="12.5" x14ac:dyDescent="0.25"/>
    <row r="990" ht="12.5" x14ac:dyDescent="0.25"/>
    <row r="991" ht="12.5" x14ac:dyDescent="0.25"/>
    <row r="992" ht="12.5" x14ac:dyDescent="0.25"/>
    <row r="993" ht="12.5" x14ac:dyDescent="0.25"/>
    <row r="994" ht="12.5" x14ac:dyDescent="0.25"/>
    <row r="995" ht="12.5" x14ac:dyDescent="0.25"/>
    <row r="996" ht="12.5" x14ac:dyDescent="0.25"/>
    <row r="997" ht="12.5" x14ac:dyDescent="0.25"/>
    <row r="998" ht="12.5" x14ac:dyDescent="0.25"/>
    <row r="999" ht="12.5" x14ac:dyDescent="0.25"/>
    <row r="1000" ht="12.5" x14ac:dyDescent="0.25"/>
    <row r="1001" ht="12.5" x14ac:dyDescent="0.25"/>
    <row r="1002" ht="12.5" x14ac:dyDescent="0.25"/>
    <row r="1003" ht="12.5" x14ac:dyDescent="0.25"/>
    <row r="1004" ht="12.5" x14ac:dyDescent="0.25"/>
    <row r="1005" ht="12.5" x14ac:dyDescent="0.25"/>
    <row r="1006" ht="12.5" x14ac:dyDescent="0.25"/>
  </sheetData>
  <mergeCells count="21">
    <mergeCell ref="H71:I71"/>
    <mergeCell ref="J71:K71"/>
    <mergeCell ref="H72:I72"/>
    <mergeCell ref="J72:K72"/>
    <mergeCell ref="H73:I73"/>
    <mergeCell ref="J73:K73"/>
    <mergeCell ref="A7:O7"/>
    <mergeCell ref="A10:A11"/>
    <mergeCell ref="B10:B11"/>
    <mergeCell ref="C10:C11"/>
    <mergeCell ref="D10:D11"/>
    <mergeCell ref="E10:E11"/>
    <mergeCell ref="G10:H10"/>
    <mergeCell ref="I10:J10"/>
    <mergeCell ref="O10:O11"/>
    <mergeCell ref="C2:F2"/>
    <mergeCell ref="H2:L2"/>
    <mergeCell ref="D3:E3"/>
    <mergeCell ref="H3:J3"/>
    <mergeCell ref="A4:C4"/>
    <mergeCell ref="H4:L4"/>
  </mergeCells>
  <dataValidations count="1">
    <dataValidation type="list" allowBlank="1" sqref="K5">
      <formula1>"јан/феб I,јан/феб II,јун/јул I,јун/јул II,сеп I,сеп II,окт I,окт II,апр"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студентска JAN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radulj</dc:creator>
  <cp:lastModifiedBy>marina radulj</cp:lastModifiedBy>
  <dcterms:created xsi:type="dcterms:W3CDTF">2017-02-09T22:07:21Z</dcterms:created>
  <dcterms:modified xsi:type="dcterms:W3CDTF">2017-02-09T22:08:14Z</dcterms:modified>
</cp:coreProperties>
</file>